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<sst xmlns="http://schemas.openxmlformats.org/spreadsheetml/2006/main" count="77" uniqueCount="74">
  <si>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</si>
  <si>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</si>
  <si>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</si>
  <si>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</si>
  <si>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</si>
  <si>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</si>
  <si>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</si>
  <si>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</si>
  <si>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</si>
  <si>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</si>
  <si>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</si>
  <si>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</si>
  <si>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</si>
  <si>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</si>
  <si>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</si>
  <si>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</si>
  <si>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</si>
  <si>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</si>
  <si>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</si>
  <si>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</si>
  <si>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</si>
  <si>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</si>
  <si>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</si>
  <si>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</si>
  <si>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</si>
  <si>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</si>
  <si>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</si>
  <si>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</si>
  <si>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</si>
  <si>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</si>
  <si>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</si>
  <si>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</si>
  <si>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</si>
  <si>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</si>
  <si>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</si>
  <si>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</si>
  <si>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</si>
  <si>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</si>
  <si>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</si>
  <si>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</si>
  <si>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</si>
  <si>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</si>
  <si>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</si>
  <si>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</si>
  <si>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</si>
  <si>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</si>
  <si>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</si>
  <si>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</si>
  <si>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</si>
  <si>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</si>
  <si>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</si>
  <si>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</si>
  <si>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</si>
  <si>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</si>
  <si>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</si>
  <si>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</si>
  <si>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</si>
  <si>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</si>
  <si>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</si>
  <si>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</si>
  <si>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</si>
  <si>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</si>
  <si>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</si>
  <si>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</si>
  <si>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</si>
  <si>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</si>
  <si>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</si>
  <si>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</si>
  <si>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</si>
  <si>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</si>
  <si>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</si>
  <si>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</si>
  <si>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</si>
  <si>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08/05/20 - VENCIMENTO 15/05/20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</si>
</sst>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193689</v>
      </c>
      <c r="C7" s="9">
        <f t="shared" si="0"/>
        <v>131907</v>
      </c>
      <c r="D7" s="9">
        <f t="shared" si="0"/>
        <v>148020</v>
      </c>
      <c r="E7" s="9">
        <f t="shared" si="0"/>
        <v>31676</v>
      </c>
      <c r="F7" s="9">
        <f t="shared" si="0"/>
        <v>93465</v>
      </c>
      <c r="G7" s="9">
        <f t="shared" si="0"/>
        <v>171932</v>
      </c>
      <c r="H7" s="9">
        <f t="shared" si="0"/>
        <v>24639</v>
      </c>
      <c r="I7" s="9">
        <f t="shared" si="0"/>
        <v>119236</v>
      </c>
      <c r="J7" s="9">
        <f t="shared" si="0"/>
        <v>111725</v>
      </c>
      <c r="K7" s="9">
        <f t="shared" si="0"/>
        <v>174085</v>
      </c>
      <c r="L7" s="9">
        <f t="shared" si="0"/>
        <v>129334</v>
      </c>
      <c r="M7" s="9">
        <f t="shared" si="0"/>
        <v>49729</v>
      </c>
      <c r="N7" s="9">
        <f t="shared" si="0"/>
        <v>34279</v>
      </c>
      <c r="O7" s="9">
        <f t="shared" si="0"/>
        <v>1413716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10270</v>
      </c>
      <c r="C8" s="11">
        <f t="shared" si="1"/>
        <v>8142</v>
      </c>
      <c r="D8" s="11">
        <f t="shared" si="1"/>
        <v>6980</v>
      </c>
      <c r="E8" s="11">
        <f t="shared" si="1"/>
        <v>1241</v>
      </c>
      <c r="F8" s="11">
        <f t="shared" si="1"/>
        <v>4117</v>
      </c>
      <c r="G8" s="11">
        <f t="shared" si="1"/>
        <v>8508</v>
      </c>
      <c r="H8" s="11">
        <f t="shared" si="1"/>
        <v>1175</v>
      </c>
      <c r="I8" s="11">
        <f t="shared" si="1"/>
        <v>7620</v>
      </c>
      <c r="J8" s="11">
        <f t="shared" si="1"/>
        <v>6561</v>
      </c>
      <c r="K8" s="11">
        <f t="shared" si="1"/>
        <v>6846</v>
      </c>
      <c r="L8" s="11">
        <f t="shared" si="1"/>
        <v>5485</v>
      </c>
      <c r="M8" s="11">
        <f t="shared" si="1"/>
        <v>2224</v>
      </c>
      <c r="N8" s="11">
        <f t="shared" si="1"/>
        <v>1952</v>
      </c>
      <c r="O8" s="11">
        <f t="shared" si="1"/>
        <v>71121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10270</v>
      </c>
      <c r="C9" s="11">
        <v>8142</v>
      </c>
      <c r="D9" s="11">
        <v>6980</v>
      </c>
      <c r="E9" s="11">
        <v>1241</v>
      </c>
      <c r="F9" s="11">
        <v>4117</v>
      </c>
      <c r="G9" s="11">
        <v>8508</v>
      </c>
      <c r="H9" s="11">
        <v>1172</v>
      </c>
      <c r="I9" s="11">
        <v>7620</v>
      </c>
      <c r="J9" s="11">
        <v>6561</v>
      </c>
      <c r="K9" s="11">
        <v>6844</v>
      </c>
      <c r="L9" s="11">
        <v>5485</v>
      </c>
      <c r="M9" s="11">
        <v>2220</v>
      </c>
      <c r="N9" s="11">
        <v>1952</v>
      </c>
      <c r="O9" s="11">
        <f>SUM(B9:N9)</f>
        <v>71112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2</v>
      </c>
      <c r="L10" s="13">
        <v>0</v>
      </c>
      <c r="M10" s="13">
        <v>4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183419</v>
      </c>
      <c r="C11" s="13">
        <v>123765</v>
      </c>
      <c r="D11" s="13">
        <v>141040</v>
      </c>
      <c r="E11" s="13">
        <v>30435</v>
      </c>
      <c r="F11" s="13">
        <v>89348</v>
      </c>
      <c r="G11" s="13">
        <v>163424</v>
      </c>
      <c r="H11" s="13">
        <v>23464</v>
      </c>
      <c r="I11" s="13">
        <v>111616</v>
      </c>
      <c r="J11" s="13">
        <v>105164</v>
      </c>
      <c r="K11" s="13">
        <v>167239</v>
      </c>
      <c r="L11" s="13">
        <v>123849</v>
      </c>
      <c r="M11" s="13">
        <v>47505</v>
      </c>
      <c r="N11" s="13">
        <v>32327</v>
      </c>
      <c r="O11" s="11">
        <f>SUM(B11:N11)</f>
        <v>1342595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1.493709896161304</v>
      </c>
      <c r="C15" s="19">
        <v>1.591702564672161</v>
      </c>
      <c r="D15" s="19">
        <v>1.269432877350002</v>
      </c>
      <c r="E15" s="19">
        <v>1.212163629226871</v>
      </c>
      <c r="F15" s="19">
        <v>1.651166241262547</v>
      </c>
      <c r="G15" s="19">
        <v>2.463478634646381</v>
      </c>
      <c r="H15" s="19">
        <v>1.80502631860083</v>
      </c>
      <c r="I15" s="19">
        <v>1.582601173593302</v>
      </c>
      <c r="J15" s="19">
        <v>1.29120706838429</v>
      </c>
      <c r="K15" s="19">
        <v>1.868805387945316</v>
      </c>
      <c r="L15" s="19">
        <v>1.393459408748578</v>
      </c>
      <c r="M15" s="19">
        <v>1.394471782337119</v>
      </c>
      <c r="N15" s="19">
        <v>1.416775288273942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718306.0599999998</v>
      </c>
      <c r="C17" s="24">
        <f aca="true" t="shared" si="2" ref="C17:O17">C18+C19+C20+C21+C22+C23</f>
        <v>545739.33</v>
      </c>
      <c r="D17" s="24">
        <f t="shared" si="2"/>
        <v>404171.72</v>
      </c>
      <c r="E17" s="24">
        <f t="shared" si="2"/>
        <v>145148.37000000002</v>
      </c>
      <c r="F17" s="24">
        <f t="shared" si="2"/>
        <v>392544.73</v>
      </c>
      <c r="G17" s="24">
        <f t="shared" si="2"/>
        <v>854190.53</v>
      </c>
      <c r="H17" s="24">
        <f t="shared" si="2"/>
        <v>119553.48</v>
      </c>
      <c r="I17" s="24">
        <f t="shared" si="2"/>
        <v>484408.70999999996</v>
      </c>
      <c r="J17" s="24">
        <f t="shared" si="2"/>
        <v>377107.05</v>
      </c>
      <c r="K17" s="24">
        <f t="shared" si="2"/>
        <v>777069.7399999999</v>
      </c>
      <c r="L17" s="24">
        <f t="shared" si="2"/>
        <v>510741.75999999995</v>
      </c>
      <c r="M17" s="24">
        <f t="shared" si="2"/>
        <v>237212.75</v>
      </c>
      <c r="N17" s="24">
        <f t="shared" si="2"/>
        <v>140971.29999999996</v>
      </c>
      <c r="O17" s="24">
        <f t="shared" si="2"/>
        <v>5707165.53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432739.96</v>
      </c>
      <c r="C18" s="22">
        <f t="shared" si="3"/>
        <v>304375.4</v>
      </c>
      <c r="D18" s="22">
        <f t="shared" si="3"/>
        <v>299474.06</v>
      </c>
      <c r="E18" s="22">
        <f t="shared" si="3"/>
        <v>109633.8</v>
      </c>
      <c r="F18" s="22">
        <f t="shared" si="3"/>
        <v>219100.65</v>
      </c>
      <c r="G18" s="22">
        <f t="shared" si="3"/>
        <v>331330.16</v>
      </c>
      <c r="H18" s="22">
        <f t="shared" si="3"/>
        <v>63664.71</v>
      </c>
      <c r="I18" s="22">
        <f t="shared" si="3"/>
        <v>272955.05</v>
      </c>
      <c r="J18" s="22">
        <f t="shared" si="3"/>
        <v>257425.57</v>
      </c>
      <c r="K18" s="22">
        <f t="shared" si="3"/>
        <v>379400.85</v>
      </c>
      <c r="L18" s="22">
        <f t="shared" si="3"/>
        <v>320800.05</v>
      </c>
      <c r="M18" s="22">
        <f t="shared" si="3"/>
        <v>142498.45</v>
      </c>
      <c r="N18" s="22">
        <f t="shared" si="3"/>
        <v>88768.9</v>
      </c>
      <c r="O18" s="27">
        <f aca="true" t="shared" si="4" ref="O18:O23">SUM(B18:N18)</f>
        <v>3222167.61</v>
      </c>
    </row>
    <row r="19" spans="1:23" ht="18.75" customHeight="1">
      <c r="A19" s="26" t="s">
        <v>36</v>
      </c>
      <c r="B19" s="16">
        <f>IF(B15&lt;&gt;0,ROUND((B15-1)*B18,2),0)</f>
        <v>213648</v>
      </c>
      <c r="C19" s="22">
        <f aca="true" t="shared" si="5" ref="C19:N19">IF(C15&lt;&gt;0,ROUND((C15-1)*C18,2),0)</f>
        <v>180099.7</v>
      </c>
      <c r="D19" s="22">
        <f t="shared" si="5"/>
        <v>80688.16</v>
      </c>
      <c r="E19" s="22">
        <f t="shared" si="5"/>
        <v>23260.3</v>
      </c>
      <c r="F19" s="22">
        <f t="shared" si="5"/>
        <v>142670.95</v>
      </c>
      <c r="G19" s="22">
        <f t="shared" si="5"/>
        <v>484894.61</v>
      </c>
      <c r="H19" s="22">
        <f t="shared" si="5"/>
        <v>51251.77</v>
      </c>
      <c r="I19" s="22">
        <f t="shared" si="5"/>
        <v>159023.93</v>
      </c>
      <c r="J19" s="22">
        <f t="shared" si="5"/>
        <v>74964.15</v>
      </c>
      <c r="K19" s="22">
        <f t="shared" si="5"/>
        <v>329625.5</v>
      </c>
      <c r="L19" s="22">
        <f t="shared" si="5"/>
        <v>126221.8</v>
      </c>
      <c r="M19" s="22">
        <f t="shared" si="5"/>
        <v>56211.62</v>
      </c>
      <c r="N19" s="22">
        <f t="shared" si="5"/>
        <v>36996.68</v>
      </c>
      <c r="O19" s="27">
        <f t="shared" si="4"/>
        <v>1959557.17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-45188</v>
      </c>
      <c r="C25" s="31">
        <f>+C26+C28+C39+C40+C43-C44</f>
        <v>-35824.8</v>
      </c>
      <c r="D25" s="31">
        <f t="shared" si="6"/>
        <v>-30712</v>
      </c>
      <c r="E25" s="31">
        <f t="shared" si="6"/>
        <v>-5460.4</v>
      </c>
      <c r="F25" s="31">
        <f t="shared" si="6"/>
        <v>-18114.8</v>
      </c>
      <c r="G25" s="31">
        <f t="shared" si="6"/>
        <v>-37435.2</v>
      </c>
      <c r="H25" s="31">
        <f t="shared" si="6"/>
        <v>-5156.8</v>
      </c>
      <c r="I25" s="31">
        <f t="shared" si="6"/>
        <v>-33528</v>
      </c>
      <c r="J25" s="31">
        <f t="shared" si="6"/>
        <v>-28868.4</v>
      </c>
      <c r="K25" s="31">
        <f t="shared" si="6"/>
        <v>-30113.6</v>
      </c>
      <c r="L25" s="31">
        <f t="shared" si="6"/>
        <v>-24134</v>
      </c>
      <c r="M25" s="31">
        <f t="shared" si="6"/>
        <v>-9768</v>
      </c>
      <c r="N25" s="31">
        <f t="shared" si="6"/>
        <v>-8588.8</v>
      </c>
      <c r="O25" s="31">
        <f t="shared" si="6"/>
        <v>-312892.8</v>
      </c>
    </row>
    <row r="26" spans="1:15" ht="18.75" customHeight="1">
      <c r="A26" s="26" t="s">
        <v>42</v>
      </c>
      <c r="B26" s="32">
        <f>+B27</f>
        <v>-45188</v>
      </c>
      <c r="C26" s="32">
        <f>+C27</f>
        <v>-35824.8</v>
      </c>
      <c r="D26" s="32">
        <f aca="true" t="shared" si="7" ref="D26:O26">+D27</f>
        <v>-30712</v>
      </c>
      <c r="E26" s="32">
        <f t="shared" si="7"/>
        <v>-5460.4</v>
      </c>
      <c r="F26" s="32">
        <f t="shared" si="7"/>
        <v>-18114.8</v>
      </c>
      <c r="G26" s="32">
        <f t="shared" si="7"/>
        <v>-37435.2</v>
      </c>
      <c r="H26" s="32">
        <f t="shared" si="7"/>
        <v>-5156.8</v>
      </c>
      <c r="I26" s="32">
        <f t="shared" si="7"/>
        <v>-33528</v>
      </c>
      <c r="J26" s="32">
        <f t="shared" si="7"/>
        <v>-28868.4</v>
      </c>
      <c r="K26" s="32">
        <f t="shared" si="7"/>
        <v>-30113.6</v>
      </c>
      <c r="L26" s="32">
        <f t="shared" si="7"/>
        <v>-24134</v>
      </c>
      <c r="M26" s="32">
        <f t="shared" si="7"/>
        <v>-9768</v>
      </c>
      <c r="N26" s="32">
        <f t="shared" si="7"/>
        <v>-8588.8</v>
      </c>
      <c r="O26" s="32">
        <f t="shared" si="7"/>
        <v>-312892.8</v>
      </c>
    </row>
    <row r="27" spans="1:26" ht="18.75" customHeight="1">
      <c r="A27" s="28" t="s">
        <v>43</v>
      </c>
      <c r="B27" s="16">
        <f>ROUND((-B9)*$G$3,2)</f>
        <v>-45188</v>
      </c>
      <c r="C27" s="16">
        <f aca="true" t="shared" si="8" ref="C27:N27">ROUND((-C9)*$G$3,2)</f>
        <v>-35824.8</v>
      </c>
      <c r="D27" s="16">
        <f t="shared" si="8"/>
        <v>-30712</v>
      </c>
      <c r="E27" s="16">
        <f t="shared" si="8"/>
        <v>-5460.4</v>
      </c>
      <c r="F27" s="16">
        <f t="shared" si="8"/>
        <v>-18114.8</v>
      </c>
      <c r="G27" s="16">
        <f t="shared" si="8"/>
        <v>-37435.2</v>
      </c>
      <c r="H27" s="16">
        <f t="shared" si="8"/>
        <v>-5156.8</v>
      </c>
      <c r="I27" s="16">
        <f t="shared" si="8"/>
        <v>-33528</v>
      </c>
      <c r="J27" s="16">
        <f t="shared" si="8"/>
        <v>-28868.4</v>
      </c>
      <c r="K27" s="16">
        <f t="shared" si="8"/>
        <v>-30113.6</v>
      </c>
      <c r="L27" s="16">
        <f t="shared" si="8"/>
        <v>-24134</v>
      </c>
      <c r="M27" s="16">
        <f t="shared" si="8"/>
        <v>-9768</v>
      </c>
      <c r="N27" s="16">
        <f t="shared" si="8"/>
        <v>-8588.8</v>
      </c>
      <c r="O27" s="33">
        <f aca="true" t="shared" si="9" ref="O27:O44">SUM(B27:N27)</f>
        <v>-312892.8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673118.0599999998</v>
      </c>
      <c r="C42" s="37">
        <f aca="true" t="shared" si="11" ref="C42:N42">+C17+C25</f>
        <v>509914.52999999997</v>
      </c>
      <c r="D42" s="37">
        <f t="shared" si="11"/>
        <v>373459.72</v>
      </c>
      <c r="E42" s="37">
        <f t="shared" si="11"/>
        <v>139687.97000000003</v>
      </c>
      <c r="F42" s="37">
        <f t="shared" si="11"/>
        <v>374429.93</v>
      </c>
      <c r="G42" s="37">
        <f t="shared" si="11"/>
        <v>816755.3300000001</v>
      </c>
      <c r="H42" s="37">
        <f t="shared" si="11"/>
        <v>114396.68</v>
      </c>
      <c r="I42" s="37">
        <f t="shared" si="11"/>
        <v>450880.70999999996</v>
      </c>
      <c r="J42" s="37">
        <f t="shared" si="11"/>
        <v>348238.64999999997</v>
      </c>
      <c r="K42" s="37">
        <f t="shared" si="11"/>
        <v>746956.1399999999</v>
      </c>
      <c r="L42" s="37">
        <f t="shared" si="11"/>
        <v>486607.75999999995</v>
      </c>
      <c r="M42" s="37">
        <f t="shared" si="11"/>
        <v>227444.75</v>
      </c>
      <c r="N42" s="37">
        <f t="shared" si="11"/>
        <v>132382.49999999997</v>
      </c>
      <c r="O42" s="37">
        <f>SUM(B42:N42)</f>
        <v>5394272.7299999995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673118.0700000001</v>
      </c>
      <c r="C48" s="52">
        <f t="shared" si="12"/>
        <v>509914.54000000004</v>
      </c>
      <c r="D48" s="52">
        <f t="shared" si="12"/>
        <v>373459.72</v>
      </c>
      <c r="E48" s="52">
        <f t="shared" si="12"/>
        <v>139687.98</v>
      </c>
      <c r="F48" s="52">
        <f t="shared" si="12"/>
        <v>374429.93</v>
      </c>
      <c r="G48" s="52">
        <f t="shared" si="12"/>
        <v>816755.32</v>
      </c>
      <c r="H48" s="52">
        <f t="shared" si="12"/>
        <v>114396.68</v>
      </c>
      <c r="I48" s="52">
        <f t="shared" si="12"/>
        <v>450880.71</v>
      </c>
      <c r="J48" s="52">
        <f t="shared" si="12"/>
        <v>348238.65</v>
      </c>
      <c r="K48" s="52">
        <f t="shared" si="12"/>
        <v>746956.14</v>
      </c>
      <c r="L48" s="52">
        <f t="shared" si="12"/>
        <v>486607.76</v>
      </c>
      <c r="M48" s="52">
        <f t="shared" si="12"/>
        <v>227444.75</v>
      </c>
      <c r="N48" s="52">
        <f t="shared" si="12"/>
        <v>132382.5</v>
      </c>
      <c r="O48" s="37">
        <f t="shared" si="12"/>
        <v>5394272.75</v>
      </c>
      <c r="Q48"/>
    </row>
    <row r="49" spans="1:18" ht="18.75" customHeight="1">
      <c r="A49" s="26" t="s">
        <v>61</v>
      </c>
      <c r="B49" s="52">
        <v>551538.02</v>
      </c>
      <c r="C49" s="52">
        <v>385645.71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937183.73</v>
      </c>
      <c r="P49"/>
      <c r="Q49"/>
      <c r="R49" s="44"/>
    </row>
    <row r="50" spans="1:16" ht="18.75" customHeight="1">
      <c r="A50" s="26" t="s">
        <v>62</v>
      </c>
      <c r="B50" s="52">
        <v>121580.05</v>
      </c>
      <c r="C50" s="52">
        <v>124268.83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245848.88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373459.72</v>
      </c>
      <c r="E51" s="53">
        <v>0</v>
      </c>
      <c r="F51" s="53">
        <v>0</v>
      </c>
      <c r="G51" s="53">
        <v>0</v>
      </c>
      <c r="H51" s="52">
        <v>114396.68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487856.39999999997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139687.98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139687.98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374429.93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374429.93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816755.32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816755.32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450880.71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450880.71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348238.65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348238.65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746956.14</v>
      </c>
      <c r="L57" s="32">
        <v>486607.76</v>
      </c>
      <c r="M57" s="53">
        <v>0</v>
      </c>
      <c r="N57" s="53">
        <v>0</v>
      </c>
      <c r="O57" s="37">
        <f t="shared" si="13"/>
        <v>1233563.9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227444.75</v>
      </c>
      <c r="N58" s="53">
        <v>0</v>
      </c>
      <c r="O58" s="37">
        <f t="shared" si="13"/>
        <v>227444.75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132382.5</v>
      </c>
      <c r="O59" s="56">
        <f t="shared" si="13"/>
        <v>132382.5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2020-05-15T18:31:01Z</dcterms:modified>
  <cp:category/>
  <cp:version/>
  <cp:contentType/>
  <cp:contentStatus/>
</cp:coreProperties>
</file>