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<sst xmlns="http://schemas.openxmlformats.org/spreadsheetml/2006/main" count="77" uniqueCount="74">
  <si>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</si>
  <si>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</si>
  <si>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</si>
  <si>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</si>
  <si>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</si>
  <si>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</si>
  <si>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</si>
  <si>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</si>
  <si>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</si>
  <si>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</si>
  <si>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</si>
  <si>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</si>
  <si>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</si>
  <si>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</si>
  <si>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</si>
  <si>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</si>
  <si>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</si>
  <si>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</si>
  <si>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</si>
  <si>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</si>
  <si>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</si>
  <si>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</si>
  <si>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</si>
  <si>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</si>
  <si>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</si>
  <si>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</si>
  <si>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</si>
  <si>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</si>
  <si>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</si>
  <si>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</si>
  <si>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</si>
  <si>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</si>
  <si>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</si>
  <si>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</si>
  <si>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</si>
  <si>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</si>
  <si>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</si>
  <si>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</si>
  <si>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</si>
  <si>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</si>
  <si>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</si>
  <si>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</si>
  <si>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</si>
  <si>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</si>
  <si>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</si>
  <si>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</si>
  <si>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</si>
  <si>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</si>
  <si>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</si>
  <si>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</si>
  <si>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</si>
  <si>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</si>
  <si>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</si>
  <si>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</si>
  <si>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</si>
  <si>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</si>
  <si>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</si>
  <si>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</si>
  <si>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</si>
  <si>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</si>
  <si>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</si>
  <si>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</si>
  <si>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</si>
  <si>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</si>
  <si>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</si>
  <si>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</si>
  <si>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</si>
  <si>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</si>
  <si>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</si>
  <si>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</si>
  <si>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</si>
  <si>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</si>
  <si>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</si>
  <si>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06/05/20 - VENCIMENTO 13/05/20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</si>
</sst>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183538</v>
      </c>
      <c r="C7" s="9">
        <f t="shared" si="0"/>
        <v>125615</v>
      </c>
      <c r="D7" s="9">
        <f t="shared" si="0"/>
        <v>142157</v>
      </c>
      <c r="E7" s="9">
        <f t="shared" si="0"/>
        <v>29656</v>
      </c>
      <c r="F7" s="9">
        <f t="shared" si="0"/>
        <v>89467</v>
      </c>
      <c r="G7" s="9">
        <f t="shared" si="0"/>
        <v>165140</v>
      </c>
      <c r="H7" s="9">
        <f t="shared" si="0"/>
        <v>23178</v>
      </c>
      <c r="I7" s="9">
        <f t="shared" si="0"/>
        <v>116562</v>
      </c>
      <c r="J7" s="9">
        <f t="shared" si="0"/>
        <v>105441</v>
      </c>
      <c r="K7" s="9">
        <f t="shared" si="0"/>
        <v>166451</v>
      </c>
      <c r="L7" s="9">
        <f t="shared" si="0"/>
        <v>121514</v>
      </c>
      <c r="M7" s="9">
        <f t="shared" si="0"/>
        <v>47772</v>
      </c>
      <c r="N7" s="9">
        <f t="shared" si="0"/>
        <v>33185</v>
      </c>
      <c r="O7" s="9">
        <f t="shared" si="0"/>
        <v>1349676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9116</v>
      </c>
      <c r="C8" s="11">
        <f t="shared" si="1"/>
        <v>6991</v>
      </c>
      <c r="D8" s="11">
        <f t="shared" si="1"/>
        <v>5836</v>
      </c>
      <c r="E8" s="11">
        <f t="shared" si="1"/>
        <v>1074</v>
      </c>
      <c r="F8" s="11">
        <f t="shared" si="1"/>
        <v>3566</v>
      </c>
      <c r="G8" s="11">
        <f t="shared" si="1"/>
        <v>7450</v>
      </c>
      <c r="H8" s="11">
        <f t="shared" si="1"/>
        <v>1017</v>
      </c>
      <c r="I8" s="11">
        <f t="shared" si="1"/>
        <v>6799</v>
      </c>
      <c r="J8" s="11">
        <f t="shared" si="1"/>
        <v>5845</v>
      </c>
      <c r="K8" s="11">
        <f t="shared" si="1"/>
        <v>6011</v>
      </c>
      <c r="L8" s="11">
        <f t="shared" si="1"/>
        <v>4873</v>
      </c>
      <c r="M8" s="11">
        <f t="shared" si="1"/>
        <v>2045</v>
      </c>
      <c r="N8" s="11">
        <f t="shared" si="1"/>
        <v>1650</v>
      </c>
      <c r="O8" s="11">
        <f t="shared" si="1"/>
        <v>62273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9116</v>
      </c>
      <c r="C9" s="11">
        <v>6991</v>
      </c>
      <c r="D9" s="11">
        <v>5836</v>
      </c>
      <c r="E9" s="11">
        <v>1074</v>
      </c>
      <c r="F9" s="11">
        <v>3566</v>
      </c>
      <c r="G9" s="11">
        <v>7450</v>
      </c>
      <c r="H9" s="11">
        <v>1014</v>
      </c>
      <c r="I9" s="11">
        <v>6797</v>
      </c>
      <c r="J9" s="11">
        <v>5845</v>
      </c>
      <c r="K9" s="11">
        <v>6011</v>
      </c>
      <c r="L9" s="11">
        <v>4873</v>
      </c>
      <c r="M9" s="11">
        <v>2045</v>
      </c>
      <c r="N9" s="11">
        <v>1650</v>
      </c>
      <c r="O9" s="11">
        <f>SUM(B9:N9)</f>
        <v>62268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2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174422</v>
      </c>
      <c r="C11" s="13">
        <v>118624</v>
      </c>
      <c r="D11" s="13">
        <v>136321</v>
      </c>
      <c r="E11" s="13">
        <v>28582</v>
      </c>
      <c r="F11" s="13">
        <v>85901</v>
      </c>
      <c r="G11" s="13">
        <v>157690</v>
      </c>
      <c r="H11" s="13">
        <v>22161</v>
      </c>
      <c r="I11" s="13">
        <v>109763</v>
      </c>
      <c r="J11" s="13">
        <v>99596</v>
      </c>
      <c r="K11" s="13">
        <v>160440</v>
      </c>
      <c r="L11" s="13">
        <v>116641</v>
      </c>
      <c r="M11" s="13">
        <v>45727</v>
      </c>
      <c r="N11" s="13">
        <v>31535</v>
      </c>
      <c r="O11" s="11">
        <f>SUM(B11:N11)</f>
        <v>1287403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1.593890572620905</v>
      </c>
      <c r="C15" s="19">
        <v>1.6919766121385</v>
      </c>
      <c r="D15" s="19">
        <v>1.344162331765843</v>
      </c>
      <c r="E15" s="19">
        <v>1.314142820216196</v>
      </c>
      <c r="F15" s="19">
        <v>1.749059811382146</v>
      </c>
      <c r="G15" s="19">
        <v>2.591115886709448</v>
      </c>
      <c r="H15" s="19">
        <v>1.938260637623316</v>
      </c>
      <c r="I15" s="19">
        <v>1.633356121430296</v>
      </c>
      <c r="J15" s="19">
        <v>1.381290690079448</v>
      </c>
      <c r="K15" s="19">
        <v>1.979302531426507</v>
      </c>
      <c r="L15" s="19">
        <v>1.509497301069745</v>
      </c>
      <c r="M15" s="19">
        <v>1.469119695921226</v>
      </c>
      <c r="N15" s="19">
        <v>1.483071353584617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725509.8199999998</v>
      </c>
      <c r="C17" s="24">
        <f aca="true" t="shared" si="2" ref="C17:O17">C18+C19+C20+C21+C22+C23</f>
        <v>551694.83</v>
      </c>
      <c r="D17" s="24">
        <f t="shared" si="2"/>
        <v>410606.76999999996</v>
      </c>
      <c r="E17" s="24">
        <f t="shared" si="2"/>
        <v>147141.02000000002</v>
      </c>
      <c r="F17" s="24">
        <f t="shared" si="2"/>
        <v>397600.89</v>
      </c>
      <c r="G17" s="24">
        <f t="shared" si="2"/>
        <v>862565.8200000001</v>
      </c>
      <c r="H17" s="24">
        <f t="shared" si="2"/>
        <v>120718.70999999999</v>
      </c>
      <c r="I17" s="24">
        <f t="shared" si="2"/>
        <v>488264.24</v>
      </c>
      <c r="J17" s="24">
        <f t="shared" si="2"/>
        <v>380297.22000000003</v>
      </c>
      <c r="K17" s="24">
        <f t="shared" si="2"/>
        <v>786061.73</v>
      </c>
      <c r="L17" s="24">
        <f t="shared" si="2"/>
        <v>518687.42</v>
      </c>
      <c r="M17" s="24">
        <f t="shared" si="2"/>
        <v>239611.46000000002</v>
      </c>
      <c r="N17" s="24">
        <f t="shared" si="2"/>
        <v>142654.75999999998</v>
      </c>
      <c r="O17" s="24">
        <f t="shared" si="2"/>
        <v>5771414.69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410060.6</v>
      </c>
      <c r="C18" s="22">
        <f t="shared" si="3"/>
        <v>289856.61</v>
      </c>
      <c r="D18" s="22">
        <f t="shared" si="3"/>
        <v>287612.04</v>
      </c>
      <c r="E18" s="22">
        <f t="shared" si="3"/>
        <v>102642.38</v>
      </c>
      <c r="F18" s="22">
        <f t="shared" si="3"/>
        <v>209728.54</v>
      </c>
      <c r="G18" s="22">
        <f t="shared" si="3"/>
        <v>318241.29</v>
      </c>
      <c r="H18" s="22">
        <f t="shared" si="3"/>
        <v>59889.63</v>
      </c>
      <c r="I18" s="22">
        <f t="shared" si="3"/>
        <v>266833.73</v>
      </c>
      <c r="J18" s="22">
        <f t="shared" si="3"/>
        <v>242946.61</v>
      </c>
      <c r="K18" s="22">
        <f t="shared" si="3"/>
        <v>362763.31</v>
      </c>
      <c r="L18" s="22">
        <f t="shared" si="3"/>
        <v>301403.33</v>
      </c>
      <c r="M18" s="22">
        <f t="shared" si="3"/>
        <v>136890.67</v>
      </c>
      <c r="N18" s="22">
        <f t="shared" si="3"/>
        <v>85935.88</v>
      </c>
      <c r="O18" s="27">
        <f aca="true" t="shared" si="4" ref="O18:O23">SUM(B18:N18)</f>
        <v>3074804.6199999996</v>
      </c>
    </row>
    <row r="19" spans="1:23" ht="18.75" customHeight="1">
      <c r="A19" s="26" t="s">
        <v>36</v>
      </c>
      <c r="B19" s="16">
        <f>IF(B15&lt;&gt;0,ROUND((B15-1)*B18,2),0)</f>
        <v>243531.12</v>
      </c>
      <c r="C19" s="22">
        <f aca="true" t="shared" si="5" ref="C19:N19">IF(C15&lt;&gt;0,ROUND((C15-1)*C18,2),0)</f>
        <v>200573.99</v>
      </c>
      <c r="D19" s="22">
        <f t="shared" si="5"/>
        <v>98985.23</v>
      </c>
      <c r="E19" s="22">
        <f t="shared" si="5"/>
        <v>32244.37</v>
      </c>
      <c r="F19" s="22">
        <f t="shared" si="5"/>
        <v>157099.22</v>
      </c>
      <c r="G19" s="22">
        <f t="shared" si="5"/>
        <v>506358.77</v>
      </c>
      <c r="H19" s="22">
        <f t="shared" si="5"/>
        <v>56192.08</v>
      </c>
      <c r="I19" s="22">
        <f t="shared" si="5"/>
        <v>169000.78</v>
      </c>
      <c r="J19" s="22">
        <f t="shared" si="5"/>
        <v>92633.28</v>
      </c>
      <c r="K19" s="22">
        <f t="shared" si="5"/>
        <v>355255.03</v>
      </c>
      <c r="L19" s="22">
        <f t="shared" si="5"/>
        <v>153564.18</v>
      </c>
      <c r="M19" s="22">
        <f t="shared" si="5"/>
        <v>64218.11</v>
      </c>
      <c r="N19" s="22">
        <f t="shared" si="5"/>
        <v>41513.16</v>
      </c>
      <c r="O19" s="27">
        <f t="shared" si="4"/>
        <v>2171169.3200000003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-40110.4</v>
      </c>
      <c r="C25" s="31">
        <f>+C26+C28+C39+C40+C43-C44</f>
        <v>-30760.4</v>
      </c>
      <c r="D25" s="31">
        <f t="shared" si="6"/>
        <v>-25678.4</v>
      </c>
      <c r="E25" s="31">
        <f t="shared" si="6"/>
        <v>-4725.6</v>
      </c>
      <c r="F25" s="31">
        <f t="shared" si="6"/>
        <v>-15690.4</v>
      </c>
      <c r="G25" s="31">
        <f t="shared" si="6"/>
        <v>-32780</v>
      </c>
      <c r="H25" s="31">
        <f t="shared" si="6"/>
        <v>-4461.6</v>
      </c>
      <c r="I25" s="31">
        <f t="shared" si="6"/>
        <v>-29906.8</v>
      </c>
      <c r="J25" s="31">
        <f t="shared" si="6"/>
        <v>-25718</v>
      </c>
      <c r="K25" s="31">
        <f t="shared" si="6"/>
        <v>-26448.4</v>
      </c>
      <c r="L25" s="31">
        <f t="shared" si="6"/>
        <v>-21441.2</v>
      </c>
      <c r="M25" s="31">
        <f t="shared" si="6"/>
        <v>-8998</v>
      </c>
      <c r="N25" s="31">
        <f t="shared" si="6"/>
        <v>-7260</v>
      </c>
      <c r="O25" s="31">
        <f t="shared" si="6"/>
        <v>-273979.2</v>
      </c>
    </row>
    <row r="26" spans="1:15" ht="18.75" customHeight="1">
      <c r="A26" s="26" t="s">
        <v>42</v>
      </c>
      <c r="B26" s="32">
        <f>+B27</f>
        <v>-40110.4</v>
      </c>
      <c r="C26" s="32">
        <f>+C27</f>
        <v>-30760.4</v>
      </c>
      <c r="D26" s="32">
        <f aca="true" t="shared" si="7" ref="D26:O26">+D27</f>
        <v>-25678.4</v>
      </c>
      <c r="E26" s="32">
        <f t="shared" si="7"/>
        <v>-4725.6</v>
      </c>
      <c r="F26" s="32">
        <f t="shared" si="7"/>
        <v>-15690.4</v>
      </c>
      <c r="G26" s="32">
        <f t="shared" si="7"/>
        <v>-32780</v>
      </c>
      <c r="H26" s="32">
        <f t="shared" si="7"/>
        <v>-4461.6</v>
      </c>
      <c r="I26" s="32">
        <f t="shared" si="7"/>
        <v>-29906.8</v>
      </c>
      <c r="J26" s="32">
        <f t="shared" si="7"/>
        <v>-25718</v>
      </c>
      <c r="K26" s="32">
        <f t="shared" si="7"/>
        <v>-26448.4</v>
      </c>
      <c r="L26" s="32">
        <f t="shared" si="7"/>
        <v>-21441.2</v>
      </c>
      <c r="M26" s="32">
        <f t="shared" si="7"/>
        <v>-8998</v>
      </c>
      <c r="N26" s="32">
        <f t="shared" si="7"/>
        <v>-7260</v>
      </c>
      <c r="O26" s="32">
        <f t="shared" si="7"/>
        <v>-273979.2</v>
      </c>
    </row>
    <row r="27" spans="1:26" ht="18.75" customHeight="1">
      <c r="A27" s="28" t="s">
        <v>43</v>
      </c>
      <c r="B27" s="16">
        <f>ROUND((-B9)*$G$3,2)</f>
        <v>-40110.4</v>
      </c>
      <c r="C27" s="16">
        <f aca="true" t="shared" si="8" ref="C27:N27">ROUND((-C9)*$G$3,2)</f>
        <v>-30760.4</v>
      </c>
      <c r="D27" s="16">
        <f t="shared" si="8"/>
        <v>-25678.4</v>
      </c>
      <c r="E27" s="16">
        <f t="shared" si="8"/>
        <v>-4725.6</v>
      </c>
      <c r="F27" s="16">
        <f t="shared" si="8"/>
        <v>-15690.4</v>
      </c>
      <c r="G27" s="16">
        <f t="shared" si="8"/>
        <v>-32780</v>
      </c>
      <c r="H27" s="16">
        <f t="shared" si="8"/>
        <v>-4461.6</v>
      </c>
      <c r="I27" s="16">
        <f t="shared" si="8"/>
        <v>-29906.8</v>
      </c>
      <c r="J27" s="16">
        <f t="shared" si="8"/>
        <v>-25718</v>
      </c>
      <c r="K27" s="16">
        <f t="shared" si="8"/>
        <v>-26448.4</v>
      </c>
      <c r="L27" s="16">
        <f t="shared" si="8"/>
        <v>-21441.2</v>
      </c>
      <c r="M27" s="16">
        <f t="shared" si="8"/>
        <v>-8998</v>
      </c>
      <c r="N27" s="16">
        <f t="shared" si="8"/>
        <v>-7260</v>
      </c>
      <c r="O27" s="33">
        <f aca="true" t="shared" si="9" ref="O27:O44">SUM(B27:N27)</f>
        <v>-273979.2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685399.4199999998</v>
      </c>
      <c r="C42" s="37">
        <f aca="true" t="shared" si="11" ref="C42:N42">+C17+C25</f>
        <v>520934.42999999993</v>
      </c>
      <c r="D42" s="37">
        <f t="shared" si="11"/>
        <v>384928.36999999994</v>
      </c>
      <c r="E42" s="37">
        <f t="shared" si="11"/>
        <v>142415.42</v>
      </c>
      <c r="F42" s="37">
        <f t="shared" si="11"/>
        <v>381910.49</v>
      </c>
      <c r="G42" s="37">
        <f t="shared" si="11"/>
        <v>829785.8200000001</v>
      </c>
      <c r="H42" s="37">
        <f t="shared" si="11"/>
        <v>116257.10999999999</v>
      </c>
      <c r="I42" s="37">
        <f t="shared" si="11"/>
        <v>458357.44</v>
      </c>
      <c r="J42" s="37">
        <f t="shared" si="11"/>
        <v>354579.22000000003</v>
      </c>
      <c r="K42" s="37">
        <f t="shared" si="11"/>
        <v>759613.33</v>
      </c>
      <c r="L42" s="37">
        <f t="shared" si="11"/>
        <v>497246.22</v>
      </c>
      <c r="M42" s="37">
        <f t="shared" si="11"/>
        <v>230613.46000000002</v>
      </c>
      <c r="N42" s="37">
        <f t="shared" si="11"/>
        <v>135394.75999999998</v>
      </c>
      <c r="O42" s="37">
        <f>SUM(B42:N42)</f>
        <v>5497435.489999998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685399.4199999999</v>
      </c>
      <c r="C48" s="52">
        <f t="shared" si="12"/>
        <v>520934.44</v>
      </c>
      <c r="D48" s="52">
        <f t="shared" si="12"/>
        <v>384928.37</v>
      </c>
      <c r="E48" s="52">
        <f t="shared" si="12"/>
        <v>142415.42</v>
      </c>
      <c r="F48" s="52">
        <f t="shared" si="12"/>
        <v>381910.49</v>
      </c>
      <c r="G48" s="52">
        <f t="shared" si="12"/>
        <v>829785.83</v>
      </c>
      <c r="H48" s="52">
        <f t="shared" si="12"/>
        <v>116257.12</v>
      </c>
      <c r="I48" s="52">
        <f t="shared" si="12"/>
        <v>458357.44</v>
      </c>
      <c r="J48" s="52">
        <f t="shared" si="12"/>
        <v>354579.22</v>
      </c>
      <c r="K48" s="52">
        <f t="shared" si="12"/>
        <v>759613.33</v>
      </c>
      <c r="L48" s="52">
        <f t="shared" si="12"/>
        <v>497246.22</v>
      </c>
      <c r="M48" s="52">
        <f t="shared" si="12"/>
        <v>230613.45</v>
      </c>
      <c r="N48" s="52">
        <f t="shared" si="12"/>
        <v>135394.76</v>
      </c>
      <c r="O48" s="37">
        <f t="shared" si="12"/>
        <v>5497435.51</v>
      </c>
      <c r="Q48"/>
    </row>
    <row r="49" spans="1:18" ht="18.75" customHeight="1">
      <c r="A49" s="26" t="s">
        <v>61</v>
      </c>
      <c r="B49" s="52">
        <v>574529.44</v>
      </c>
      <c r="C49" s="52">
        <v>398690.21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973219.6499999999</v>
      </c>
      <c r="P49"/>
      <c r="Q49"/>
      <c r="R49" s="44"/>
    </row>
    <row r="50" spans="1:16" ht="18.75" customHeight="1">
      <c r="A50" s="26" t="s">
        <v>62</v>
      </c>
      <c r="B50" s="52">
        <v>110869.98</v>
      </c>
      <c r="C50" s="52">
        <v>122244.23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233114.21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384928.37</v>
      </c>
      <c r="E51" s="53">
        <v>0</v>
      </c>
      <c r="F51" s="53">
        <v>0</v>
      </c>
      <c r="G51" s="53">
        <v>0</v>
      </c>
      <c r="H51" s="52">
        <v>116257.12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501185.49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142415.42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142415.42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381910.49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381910.49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829785.83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829785.83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458357.44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458357.44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354579.22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354579.22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759613.33</v>
      </c>
      <c r="L57" s="32">
        <v>497246.22</v>
      </c>
      <c r="M57" s="53">
        <v>0</v>
      </c>
      <c r="N57" s="53">
        <v>0</v>
      </c>
      <c r="O57" s="37">
        <f t="shared" si="13"/>
        <v>1256859.5499999998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230613.45</v>
      </c>
      <c r="N58" s="53">
        <v>0</v>
      </c>
      <c r="O58" s="37">
        <f t="shared" si="13"/>
        <v>230613.45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135394.76</v>
      </c>
      <c r="O59" s="56">
        <f t="shared" si="13"/>
        <v>135394.76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2020-05-12T17:33:33Z</dcterms:modified>
  <cp:category/>
  <cp:version/>
  <cp:contentType/>
  <cp:contentStatus/>
</cp:coreProperties>
</file>