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<sst xmlns="http://schemas.openxmlformats.org/spreadsheetml/2006/main" count="77" uniqueCount="74">
  <si>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</si>
  <si>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</si>
  <si>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</si>
  <si>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</si>
  <si>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</si>
  <si>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</si>
  <si>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</si>
  <si>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</si>
  <si>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</si>
  <si>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</si>
  <si>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</si>
  <si>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</si>
  <si>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</si>
  <si>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</si>
  <si>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</si>
  <si>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</si>
  <si>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</si>
  <si>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</si>
  <si>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</si>
  <si>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</si>
  <si>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</si>
  <si>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</si>
  <si>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</si>
  <si>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</si>
  <si>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</si>
  <si>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</si>
  <si>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</si>
  <si>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</si>
  <si>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</si>
  <si>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</si>
  <si>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</si>
  <si>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</si>
  <si>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</si>
  <si>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</si>
  <si>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 Remuneração Bruta do Operador (4.1 + 4.2 + 4.3 + 4.4 + 4.5 + 4.6)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</si>
  <si>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</si>
  <si>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</si>
  <si>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</si>
  <si>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</si>
  <si>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</si>
  <si>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4.6. Remuneração pelo Serviço Atende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</si>
  <si>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</si>
  <si>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</si>
  <si>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</si>
  <si>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</si>
  <si>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</si>
  <si>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</si>
  <si>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</si>
  <si>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</si>
  <si>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</si>
  <si>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</si>
  <si>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</si>
  <si>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</si>
  <si>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</si>
  <si>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</si>
  <si>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</si>
  <si>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</si>
  <si>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</si>
  <si>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</si>
  <si>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Nota: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</si>
  <si>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</si>
  <si>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</si>
  <si>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</si>
  <si>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</si>
  <si>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</si>
  <si>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</si>
  <si>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</si>
  <si>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</si>
  <si>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</si>
  <si>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</si>
  <si>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</si>
  <si>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</si>
  <si>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</si>
  <si>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03/05/20 - VENCIMENTO 08/05/20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</si>
</sst>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4" t="s">
        <v>72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15" ht="21">
      <c r="A2" s="65" t="s">
        <v>73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6" t="s">
        <v>1</v>
      </c>
      <c r="B4" s="66" t="s">
        <v>2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7" t="s">
        <v>3</v>
      </c>
    </row>
    <row r="5" spans="1:15" ht="42" customHeight="1">
      <c r="A5" s="66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6"/>
    </row>
    <row r="6" spans="1:15" ht="20.25" customHeight="1">
      <c r="A6" s="66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6"/>
    </row>
    <row r="7" spans="1:26" ht="18.75" customHeight="1">
      <c r="A7" s="8" t="s">
        <v>27</v>
      </c>
      <c r="B7" s="9">
        <f aca="true" t="shared" si="0" ref="B7:O7">B8+B11</f>
        <v>67184</v>
      </c>
      <c r="C7" s="9">
        <f t="shared" si="0"/>
        <v>40977</v>
      </c>
      <c r="D7" s="9">
        <f t="shared" si="0"/>
        <v>52758</v>
      </c>
      <c r="E7" s="9">
        <f t="shared" si="0"/>
        <v>9301</v>
      </c>
      <c r="F7" s="9">
        <f t="shared" si="0"/>
        <v>30890</v>
      </c>
      <c r="G7" s="9">
        <f t="shared" si="0"/>
        <v>52847</v>
      </c>
      <c r="H7" s="9">
        <f t="shared" si="0"/>
        <v>6507</v>
      </c>
      <c r="I7" s="9">
        <f t="shared" si="0"/>
        <v>39708</v>
      </c>
      <c r="J7" s="9">
        <f t="shared" si="0"/>
        <v>41995</v>
      </c>
      <c r="K7" s="9">
        <f t="shared" si="0"/>
        <v>59575</v>
      </c>
      <c r="L7" s="9">
        <f t="shared" si="0"/>
        <v>46343</v>
      </c>
      <c r="M7" s="9">
        <f t="shared" si="0"/>
        <v>16676</v>
      </c>
      <c r="N7" s="9">
        <f t="shared" si="0"/>
        <v>9598</v>
      </c>
      <c r="O7" s="9">
        <f t="shared" si="0"/>
        <v>474359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4444</v>
      </c>
      <c r="C8" s="11">
        <f t="shared" si="1"/>
        <v>2962</v>
      </c>
      <c r="D8" s="11">
        <f t="shared" si="1"/>
        <v>3076</v>
      </c>
      <c r="E8" s="11">
        <f t="shared" si="1"/>
        <v>397</v>
      </c>
      <c r="F8" s="11">
        <f t="shared" si="1"/>
        <v>1819</v>
      </c>
      <c r="G8" s="11">
        <f t="shared" si="1"/>
        <v>3242</v>
      </c>
      <c r="H8" s="11">
        <f t="shared" si="1"/>
        <v>325</v>
      </c>
      <c r="I8" s="11">
        <f t="shared" si="1"/>
        <v>2766</v>
      </c>
      <c r="J8" s="11">
        <f t="shared" si="1"/>
        <v>2981</v>
      </c>
      <c r="K8" s="11">
        <f t="shared" si="1"/>
        <v>3011</v>
      </c>
      <c r="L8" s="11">
        <f t="shared" si="1"/>
        <v>2331</v>
      </c>
      <c r="M8" s="11">
        <f t="shared" si="1"/>
        <v>761</v>
      </c>
      <c r="N8" s="11">
        <f t="shared" si="1"/>
        <v>532</v>
      </c>
      <c r="O8" s="11">
        <f t="shared" si="1"/>
        <v>28647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4444</v>
      </c>
      <c r="C9" s="11">
        <v>2962</v>
      </c>
      <c r="D9" s="11">
        <v>3076</v>
      </c>
      <c r="E9" s="11">
        <v>397</v>
      </c>
      <c r="F9" s="11">
        <v>1819</v>
      </c>
      <c r="G9" s="11">
        <v>3242</v>
      </c>
      <c r="H9" s="11">
        <v>323</v>
      </c>
      <c r="I9" s="11">
        <v>2766</v>
      </c>
      <c r="J9" s="11">
        <v>2981</v>
      </c>
      <c r="K9" s="11">
        <v>3009</v>
      </c>
      <c r="L9" s="11">
        <v>2331</v>
      </c>
      <c r="M9" s="11">
        <v>761</v>
      </c>
      <c r="N9" s="11">
        <v>532</v>
      </c>
      <c r="O9" s="11">
        <f>SUM(B9:N9)</f>
        <v>28643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2</v>
      </c>
      <c r="I10" s="13">
        <v>0</v>
      </c>
      <c r="J10" s="13">
        <v>0</v>
      </c>
      <c r="K10" s="13">
        <v>2</v>
      </c>
      <c r="L10" s="13">
        <v>0</v>
      </c>
      <c r="M10" s="13">
        <v>0</v>
      </c>
      <c r="N10" s="13">
        <v>0</v>
      </c>
      <c r="O10" s="11">
        <f>SUM(B10:N10)</f>
        <v>4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62740</v>
      </c>
      <c r="C11" s="13">
        <v>38015</v>
      </c>
      <c r="D11" s="13">
        <v>49682</v>
      </c>
      <c r="E11" s="13">
        <v>8904</v>
      </c>
      <c r="F11" s="13">
        <v>29071</v>
      </c>
      <c r="G11" s="13">
        <v>49605</v>
      </c>
      <c r="H11" s="13">
        <v>6182</v>
      </c>
      <c r="I11" s="13">
        <v>36942</v>
      </c>
      <c r="J11" s="13">
        <v>39014</v>
      </c>
      <c r="K11" s="13">
        <v>56564</v>
      </c>
      <c r="L11" s="13">
        <v>44012</v>
      </c>
      <c r="M11" s="13">
        <v>15915</v>
      </c>
      <c r="N11" s="13">
        <v>9066</v>
      </c>
      <c r="O11" s="11">
        <f>SUM(B11:N11)</f>
        <v>445712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2.2342</v>
      </c>
      <c r="C13" s="17">
        <v>2.3075</v>
      </c>
      <c r="D13" s="17">
        <v>2.0232</v>
      </c>
      <c r="E13" s="17">
        <v>3.4611</v>
      </c>
      <c r="F13" s="17">
        <v>2.3442</v>
      </c>
      <c r="G13" s="17">
        <v>1.9271</v>
      </c>
      <c r="H13" s="17">
        <v>2.5839</v>
      </c>
      <c r="I13" s="17">
        <v>2.2892</v>
      </c>
      <c r="J13" s="17">
        <v>2.3041</v>
      </c>
      <c r="K13" s="17">
        <v>2.1794</v>
      </c>
      <c r="L13" s="17">
        <v>2.4804</v>
      </c>
      <c r="M13" s="17">
        <v>2.8655</v>
      </c>
      <c r="N13" s="17">
        <v>2.5896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1.541388321561642</v>
      </c>
      <c r="C15" s="19">
        <v>1.663612463587644</v>
      </c>
      <c r="D15" s="19">
        <v>1.331205723913236</v>
      </c>
      <c r="E15" s="19">
        <v>1.324415264216336</v>
      </c>
      <c r="F15" s="19">
        <v>1.74228721875684</v>
      </c>
      <c r="G15" s="19">
        <v>2.51570915187785</v>
      </c>
      <c r="H15" s="19">
        <v>1.915828006870805</v>
      </c>
      <c r="I15" s="19">
        <v>1.60918231481491</v>
      </c>
      <c r="J15" s="19">
        <v>1.321636869728789</v>
      </c>
      <c r="K15" s="19">
        <v>1.922129585116374</v>
      </c>
      <c r="L15" s="19">
        <v>1.467385950315345</v>
      </c>
      <c r="M15" s="19">
        <v>1.400615148929891</v>
      </c>
      <c r="N15" s="19">
        <v>1.479250626223197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34</v>
      </c>
      <c r="B17" s="24">
        <f>B18+B19+B20+B21+B22+B23</f>
        <v>303284.32999999996</v>
      </c>
      <c r="C17" s="24">
        <f aca="true" t="shared" si="2" ref="C17:O17">C18+C19+C20+C21+C22+C23</f>
        <v>218566.15999999997</v>
      </c>
      <c r="D17" s="24">
        <f t="shared" si="2"/>
        <v>166102.39</v>
      </c>
      <c r="E17" s="24">
        <f t="shared" si="2"/>
        <v>54889.44</v>
      </c>
      <c r="F17" s="24">
        <f t="shared" si="2"/>
        <v>156936.21999999997</v>
      </c>
      <c r="G17" s="24">
        <f t="shared" si="2"/>
        <v>294169.2299999999</v>
      </c>
      <c r="H17" s="24">
        <f t="shared" si="2"/>
        <v>36848.659999999996</v>
      </c>
      <c r="I17" s="24">
        <f t="shared" si="2"/>
        <v>198703.68</v>
      </c>
      <c r="J17" s="24">
        <f t="shared" si="2"/>
        <v>172599.81</v>
      </c>
      <c r="K17" s="24">
        <f t="shared" si="2"/>
        <v>317608.39</v>
      </c>
      <c r="L17" s="24">
        <f t="shared" si="2"/>
        <v>232394.72</v>
      </c>
      <c r="M17" s="24">
        <f t="shared" si="2"/>
        <v>105431.19000000002</v>
      </c>
      <c r="N17" s="24">
        <f t="shared" si="2"/>
        <v>51972.46</v>
      </c>
      <c r="O17" s="24">
        <f t="shared" si="2"/>
        <v>2309506.68</v>
      </c>
      <c r="Q17" s="25"/>
      <c r="R17" s="62"/>
      <c r="S17" s="62"/>
      <c r="T17" s="62"/>
      <c r="U17" s="62"/>
      <c r="V17" s="62"/>
      <c r="W17" s="62"/>
    </row>
    <row r="18" spans="1:15" ht="18.75" customHeight="1">
      <c r="A18" s="26" t="s">
        <v>35</v>
      </c>
      <c r="B18" s="22">
        <f aca="true" t="shared" si="3" ref="B18:N18">ROUND(B13*B7,2)</f>
        <v>150102.49</v>
      </c>
      <c r="C18" s="22">
        <f t="shared" si="3"/>
        <v>94554.43</v>
      </c>
      <c r="D18" s="22">
        <f t="shared" si="3"/>
        <v>106739.99</v>
      </c>
      <c r="E18" s="22">
        <f t="shared" si="3"/>
        <v>32191.69</v>
      </c>
      <c r="F18" s="22">
        <f t="shared" si="3"/>
        <v>72412.34</v>
      </c>
      <c r="G18" s="22">
        <f t="shared" si="3"/>
        <v>101841.45</v>
      </c>
      <c r="H18" s="22">
        <f t="shared" si="3"/>
        <v>16813.44</v>
      </c>
      <c r="I18" s="22">
        <f t="shared" si="3"/>
        <v>90899.55</v>
      </c>
      <c r="J18" s="22">
        <f t="shared" si="3"/>
        <v>96760.68</v>
      </c>
      <c r="K18" s="22">
        <f t="shared" si="3"/>
        <v>129837.76</v>
      </c>
      <c r="L18" s="22">
        <f t="shared" si="3"/>
        <v>114949.18</v>
      </c>
      <c r="M18" s="22">
        <f t="shared" si="3"/>
        <v>47785.08</v>
      </c>
      <c r="N18" s="22">
        <f t="shared" si="3"/>
        <v>24854.98</v>
      </c>
      <c r="O18" s="27">
        <f aca="true" t="shared" si="4" ref="O18:O23">SUM(B18:N18)</f>
        <v>1079743.0599999998</v>
      </c>
    </row>
    <row r="19" spans="1:23" ht="18.75" customHeight="1">
      <c r="A19" s="26" t="s">
        <v>36</v>
      </c>
      <c r="B19" s="16">
        <f>IF(B15&lt;&gt;0,ROUND((B15-1)*B18,2),0)</f>
        <v>81263.74</v>
      </c>
      <c r="C19" s="22">
        <f aca="true" t="shared" si="5" ref="C19:N19">IF(C15&lt;&gt;0,ROUND((C15-1)*C18,2),0)</f>
        <v>62747.5</v>
      </c>
      <c r="D19" s="22">
        <f t="shared" si="5"/>
        <v>35352.9</v>
      </c>
      <c r="E19" s="22">
        <f t="shared" si="5"/>
        <v>10443.48</v>
      </c>
      <c r="F19" s="22">
        <f t="shared" si="5"/>
        <v>53750.75</v>
      </c>
      <c r="G19" s="22">
        <f t="shared" si="5"/>
        <v>154362.02</v>
      </c>
      <c r="H19" s="22">
        <f t="shared" si="5"/>
        <v>15398.22</v>
      </c>
      <c r="I19" s="22">
        <f t="shared" si="5"/>
        <v>55374.4</v>
      </c>
      <c r="J19" s="22">
        <f t="shared" si="5"/>
        <v>31121.8</v>
      </c>
      <c r="K19" s="22">
        <f t="shared" si="5"/>
        <v>119727.24</v>
      </c>
      <c r="L19" s="22">
        <f t="shared" si="5"/>
        <v>53725.63</v>
      </c>
      <c r="M19" s="22">
        <f t="shared" si="5"/>
        <v>19143.43</v>
      </c>
      <c r="N19" s="22">
        <f t="shared" si="5"/>
        <v>11911.76</v>
      </c>
      <c r="O19" s="27">
        <f t="shared" si="4"/>
        <v>704322.8700000001</v>
      </c>
      <c r="W19" s="63"/>
    </row>
    <row r="20" spans="1:15" ht="18.75" customHeight="1">
      <c r="A20" s="26" t="s">
        <v>37</v>
      </c>
      <c r="B20" s="22">
        <v>36047.32</v>
      </c>
      <c r="C20" s="22">
        <v>26658.99</v>
      </c>
      <c r="D20" s="22">
        <v>11150.83</v>
      </c>
      <c r="E20" s="22">
        <v>5573.26</v>
      </c>
      <c r="F20" s="22">
        <v>14879.49</v>
      </c>
      <c r="G20" s="22">
        <v>22635.42</v>
      </c>
      <c r="H20" s="22">
        <v>4637</v>
      </c>
      <c r="I20" s="22">
        <v>15795.31</v>
      </c>
      <c r="J20" s="22">
        <v>22542.43</v>
      </c>
      <c r="K20" s="22">
        <v>34431.58</v>
      </c>
      <c r="L20" s="22">
        <v>30009.23</v>
      </c>
      <c r="M20" s="22">
        <v>12708.19</v>
      </c>
      <c r="N20" s="22">
        <v>6549.06</v>
      </c>
      <c r="O20" s="27">
        <f t="shared" si="4"/>
        <v>243618.11000000002</v>
      </c>
    </row>
    <row r="21" spans="1:15" ht="18.75" customHeight="1">
      <c r="A21" s="26" t="s">
        <v>38</v>
      </c>
      <c r="B21" s="22">
        <v>2647.72</v>
      </c>
      <c r="C21" s="22">
        <v>2647.72</v>
      </c>
      <c r="D21" s="22">
        <v>0</v>
      </c>
      <c r="E21" s="22">
        <v>0</v>
      </c>
      <c r="F21" s="22">
        <v>1323.86</v>
      </c>
      <c r="G21" s="22">
        <v>1323.86</v>
      </c>
      <c r="H21" s="22">
        <v>0</v>
      </c>
      <c r="I21" s="22">
        <v>0</v>
      </c>
      <c r="J21" s="22">
        <v>0</v>
      </c>
      <c r="K21" s="22">
        <v>1323.86</v>
      </c>
      <c r="L21" s="22">
        <v>1323.86</v>
      </c>
      <c r="M21" s="22">
        <v>0</v>
      </c>
      <c r="N21" s="22">
        <v>1323.86</v>
      </c>
      <c r="O21" s="27">
        <f t="shared" si="4"/>
        <v>11914.74</v>
      </c>
    </row>
    <row r="22" spans="1:15" ht="18.75" customHeight="1">
      <c r="A22" s="26" t="s">
        <v>39</v>
      </c>
      <c r="B22" s="22">
        <v>0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7">
        <f t="shared" si="4"/>
        <v>0</v>
      </c>
    </row>
    <row r="23" spans="1:26" ht="18.75" customHeight="1">
      <c r="A23" s="26" t="s">
        <v>40</v>
      </c>
      <c r="B23" s="22">
        <v>33223.06</v>
      </c>
      <c r="C23" s="22">
        <v>31957.52</v>
      </c>
      <c r="D23" s="22">
        <v>12858.67</v>
      </c>
      <c r="E23" s="22">
        <v>6681.01</v>
      </c>
      <c r="F23" s="22">
        <v>14569.78</v>
      </c>
      <c r="G23" s="22">
        <v>14006.48</v>
      </c>
      <c r="H23" s="22">
        <v>0</v>
      </c>
      <c r="I23" s="22">
        <v>36634.42</v>
      </c>
      <c r="J23" s="22">
        <v>22174.9</v>
      </c>
      <c r="K23" s="22">
        <v>32287.95</v>
      </c>
      <c r="L23" s="22">
        <v>32386.82</v>
      </c>
      <c r="M23" s="22">
        <v>25794.49</v>
      </c>
      <c r="N23" s="22">
        <v>7332.8</v>
      </c>
      <c r="O23" s="27">
        <f t="shared" si="4"/>
        <v>269907.9</v>
      </c>
      <c r="P23"/>
      <c r="Q23"/>
      <c r="R23"/>
      <c r="S23"/>
      <c r="T23"/>
      <c r="U23"/>
      <c r="V23"/>
      <c r="W23"/>
      <c r="X23"/>
      <c r="Y23"/>
      <c r="Z23"/>
    </row>
    <row r="24" spans="1:15" ht="15" customHeight="1">
      <c r="A24" s="28"/>
      <c r="B24" s="16"/>
      <c r="C24" s="16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30"/>
    </row>
    <row r="25" spans="1:15" ht="18.75" customHeight="1">
      <c r="A25" s="14" t="s">
        <v>41</v>
      </c>
      <c r="B25" s="31">
        <f aca="true" t="shared" si="6" ref="B25:O25">+B26+B28+B39+B40+B43-B44</f>
        <v>-19553.6</v>
      </c>
      <c r="C25" s="31">
        <f>+C26+C28+C39+C40+C43-C44</f>
        <v>-13032.8</v>
      </c>
      <c r="D25" s="31">
        <f t="shared" si="6"/>
        <v>-13534.4</v>
      </c>
      <c r="E25" s="31">
        <f t="shared" si="6"/>
        <v>-1746.8</v>
      </c>
      <c r="F25" s="31">
        <f t="shared" si="6"/>
        <v>-8003.6</v>
      </c>
      <c r="G25" s="31">
        <f t="shared" si="6"/>
        <v>-14264.8</v>
      </c>
      <c r="H25" s="31">
        <f t="shared" si="6"/>
        <v>-1421.2</v>
      </c>
      <c r="I25" s="31">
        <f t="shared" si="6"/>
        <v>-12170.4</v>
      </c>
      <c r="J25" s="31">
        <f t="shared" si="6"/>
        <v>-13116.4</v>
      </c>
      <c r="K25" s="31">
        <f t="shared" si="6"/>
        <v>-13239.6</v>
      </c>
      <c r="L25" s="31">
        <f t="shared" si="6"/>
        <v>-10256.4</v>
      </c>
      <c r="M25" s="31">
        <f t="shared" si="6"/>
        <v>-3348.4</v>
      </c>
      <c r="N25" s="31">
        <f t="shared" si="6"/>
        <v>-2340.8</v>
      </c>
      <c r="O25" s="31">
        <f t="shared" si="6"/>
        <v>-126029.19999999998</v>
      </c>
    </row>
    <row r="26" spans="1:15" ht="18.75" customHeight="1">
      <c r="A26" s="26" t="s">
        <v>42</v>
      </c>
      <c r="B26" s="32">
        <f>+B27</f>
        <v>-19553.6</v>
      </c>
      <c r="C26" s="32">
        <f>+C27</f>
        <v>-13032.8</v>
      </c>
      <c r="D26" s="32">
        <f aca="true" t="shared" si="7" ref="D26:O26">+D27</f>
        <v>-13534.4</v>
      </c>
      <c r="E26" s="32">
        <f t="shared" si="7"/>
        <v>-1746.8</v>
      </c>
      <c r="F26" s="32">
        <f t="shared" si="7"/>
        <v>-8003.6</v>
      </c>
      <c r="G26" s="32">
        <f t="shared" si="7"/>
        <v>-14264.8</v>
      </c>
      <c r="H26" s="32">
        <f t="shared" si="7"/>
        <v>-1421.2</v>
      </c>
      <c r="I26" s="32">
        <f t="shared" si="7"/>
        <v>-12170.4</v>
      </c>
      <c r="J26" s="32">
        <f t="shared" si="7"/>
        <v>-13116.4</v>
      </c>
      <c r="K26" s="32">
        <f t="shared" si="7"/>
        <v>-13239.6</v>
      </c>
      <c r="L26" s="32">
        <f t="shared" si="7"/>
        <v>-10256.4</v>
      </c>
      <c r="M26" s="32">
        <f t="shared" si="7"/>
        <v>-3348.4</v>
      </c>
      <c r="N26" s="32">
        <f t="shared" si="7"/>
        <v>-2340.8</v>
      </c>
      <c r="O26" s="32">
        <f t="shared" si="7"/>
        <v>-126029.19999999998</v>
      </c>
    </row>
    <row r="27" spans="1:26" ht="18.75" customHeight="1">
      <c r="A27" s="28" t="s">
        <v>43</v>
      </c>
      <c r="B27" s="16">
        <f>ROUND((-B9)*$G$3,2)</f>
        <v>-19553.6</v>
      </c>
      <c r="C27" s="16">
        <f aca="true" t="shared" si="8" ref="C27:N27">ROUND((-C9)*$G$3,2)</f>
        <v>-13032.8</v>
      </c>
      <c r="D27" s="16">
        <f t="shared" si="8"/>
        <v>-13534.4</v>
      </c>
      <c r="E27" s="16">
        <f t="shared" si="8"/>
        <v>-1746.8</v>
      </c>
      <c r="F27" s="16">
        <f t="shared" si="8"/>
        <v>-8003.6</v>
      </c>
      <c r="G27" s="16">
        <f t="shared" si="8"/>
        <v>-14264.8</v>
      </c>
      <c r="H27" s="16">
        <f t="shared" si="8"/>
        <v>-1421.2</v>
      </c>
      <c r="I27" s="16">
        <f t="shared" si="8"/>
        <v>-12170.4</v>
      </c>
      <c r="J27" s="16">
        <f t="shared" si="8"/>
        <v>-13116.4</v>
      </c>
      <c r="K27" s="16">
        <f t="shared" si="8"/>
        <v>-13239.6</v>
      </c>
      <c r="L27" s="16">
        <f t="shared" si="8"/>
        <v>-10256.4</v>
      </c>
      <c r="M27" s="16">
        <f t="shared" si="8"/>
        <v>-3348.4</v>
      </c>
      <c r="N27" s="16">
        <f t="shared" si="8"/>
        <v>-2340.8</v>
      </c>
      <c r="O27" s="33">
        <f aca="true" t="shared" si="9" ref="O27:O44">SUM(B27:N27)</f>
        <v>-126029.19999999998</v>
      </c>
      <c r="P27"/>
      <c r="Q27"/>
      <c r="R27"/>
      <c r="S27"/>
      <c r="T27"/>
      <c r="U27"/>
      <c r="V27"/>
      <c r="W27"/>
      <c r="X27"/>
      <c r="Y27"/>
      <c r="Z27"/>
    </row>
    <row r="28" spans="1:15" ht="18.75" customHeight="1">
      <c r="A28" s="26" t="s">
        <v>44</v>
      </c>
      <c r="B28" s="32">
        <f>SUM(B29:B37)</f>
        <v>0</v>
      </c>
      <c r="C28" s="32">
        <f aca="true" t="shared" si="10" ref="C28:O28">SUM(C29:C37)</f>
        <v>0</v>
      </c>
      <c r="D28" s="32">
        <f t="shared" si="10"/>
        <v>0</v>
      </c>
      <c r="E28" s="32">
        <f t="shared" si="10"/>
        <v>0</v>
      </c>
      <c r="F28" s="32">
        <f t="shared" si="10"/>
        <v>0</v>
      </c>
      <c r="G28" s="32">
        <f t="shared" si="10"/>
        <v>0</v>
      </c>
      <c r="H28" s="32">
        <f t="shared" si="10"/>
        <v>0</v>
      </c>
      <c r="I28" s="32">
        <f t="shared" si="10"/>
        <v>0</v>
      </c>
      <c r="J28" s="32">
        <f t="shared" si="10"/>
        <v>0</v>
      </c>
      <c r="K28" s="32">
        <f t="shared" si="10"/>
        <v>0</v>
      </c>
      <c r="L28" s="32">
        <f t="shared" si="10"/>
        <v>0</v>
      </c>
      <c r="M28" s="32">
        <f t="shared" si="10"/>
        <v>0</v>
      </c>
      <c r="N28" s="32">
        <f t="shared" si="10"/>
        <v>0</v>
      </c>
      <c r="O28" s="32">
        <f t="shared" si="10"/>
        <v>0</v>
      </c>
    </row>
    <row r="29" spans="1:26" ht="18.75" customHeight="1">
      <c r="A29" s="28" t="s">
        <v>45</v>
      </c>
      <c r="B29" s="34">
        <v>0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f t="shared" si="9"/>
        <v>0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8" t="s">
        <v>46</v>
      </c>
      <c r="B30" s="34">
        <v>0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f t="shared" si="9"/>
        <v>0</v>
      </c>
      <c r="P30"/>
      <c r="Q30"/>
      <c r="R30"/>
      <c r="S30"/>
      <c r="T30"/>
      <c r="U30"/>
      <c r="V30"/>
      <c r="W30"/>
      <c r="X30"/>
      <c r="Y30"/>
      <c r="Z30"/>
    </row>
    <row r="31" spans="1:26" ht="18.75" customHeight="1">
      <c r="A31" s="28" t="s">
        <v>47</v>
      </c>
      <c r="B31" s="34">
        <v>0</v>
      </c>
      <c r="C31" s="34">
        <v>0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8" t="s">
        <v>48</v>
      </c>
      <c r="B32" s="34">
        <v>0</v>
      </c>
      <c r="C32" s="34">
        <v>0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5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8" t="s">
        <v>49</v>
      </c>
      <c r="B33" s="34">
        <v>0</v>
      </c>
      <c r="C33" s="34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12" t="s">
        <v>50</v>
      </c>
      <c r="B34" s="34">
        <v>0</v>
      </c>
      <c r="C34" s="34">
        <v>0</v>
      </c>
      <c r="D34" s="34">
        <v>0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12" t="s">
        <v>51</v>
      </c>
      <c r="B35" s="34">
        <v>0</v>
      </c>
      <c r="C35" s="34">
        <v>0</v>
      </c>
      <c r="D35" s="34">
        <v>0</v>
      </c>
      <c r="E35" s="34">
        <v>0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34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52</v>
      </c>
      <c r="B36" s="34">
        <v>0</v>
      </c>
      <c r="C36" s="34">
        <v>0</v>
      </c>
      <c r="D36" s="34">
        <v>0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53</v>
      </c>
      <c r="B37" s="34">
        <v>0</v>
      </c>
      <c r="C37" s="34">
        <v>0</v>
      </c>
      <c r="D37" s="34">
        <v>0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6" t="s">
        <v>54</v>
      </c>
      <c r="B39" s="36">
        <v>0</v>
      </c>
      <c r="C39" s="36">
        <v>0</v>
      </c>
      <c r="D39" s="36">
        <v>0</v>
      </c>
      <c r="E39" s="36">
        <v>0</v>
      </c>
      <c r="F39" s="36">
        <v>0</v>
      </c>
      <c r="G39" s="36">
        <v>0</v>
      </c>
      <c r="H39" s="36">
        <v>0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4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6" t="s">
        <v>55</v>
      </c>
      <c r="B40" s="36">
        <v>0</v>
      </c>
      <c r="C40" s="36">
        <v>0</v>
      </c>
      <c r="D40" s="36">
        <v>0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4">
        <f t="shared" si="9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4"/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4" t="s">
        <v>56</v>
      </c>
      <c r="B42" s="37">
        <f>+B17+B25</f>
        <v>283730.73</v>
      </c>
      <c r="C42" s="37">
        <f aca="true" t="shared" si="11" ref="C42:N42">+C17+C25</f>
        <v>205533.36</v>
      </c>
      <c r="D42" s="37">
        <f t="shared" si="11"/>
        <v>152567.99000000002</v>
      </c>
      <c r="E42" s="37">
        <f t="shared" si="11"/>
        <v>53142.64</v>
      </c>
      <c r="F42" s="37">
        <f t="shared" si="11"/>
        <v>148932.61999999997</v>
      </c>
      <c r="G42" s="37">
        <f t="shared" si="11"/>
        <v>279904.42999999993</v>
      </c>
      <c r="H42" s="37">
        <f t="shared" si="11"/>
        <v>35427.46</v>
      </c>
      <c r="I42" s="37">
        <f t="shared" si="11"/>
        <v>186533.28</v>
      </c>
      <c r="J42" s="37">
        <f t="shared" si="11"/>
        <v>159483.41</v>
      </c>
      <c r="K42" s="37">
        <f t="shared" si="11"/>
        <v>304368.79000000004</v>
      </c>
      <c r="L42" s="37">
        <f t="shared" si="11"/>
        <v>222138.32</v>
      </c>
      <c r="M42" s="37">
        <f t="shared" si="11"/>
        <v>102082.79000000002</v>
      </c>
      <c r="N42" s="37">
        <f t="shared" si="11"/>
        <v>49631.659999999996</v>
      </c>
      <c r="O42" s="37">
        <f>SUM(B42:N42)</f>
        <v>2183477.48</v>
      </c>
      <c r="P42"/>
      <c r="Q42"/>
      <c r="R42"/>
      <c r="S42"/>
      <c r="T42"/>
      <c r="U42"/>
      <c r="V42"/>
      <c r="W42"/>
      <c r="X42"/>
      <c r="Y42"/>
      <c r="Z42"/>
    </row>
    <row r="43" spans="1:19" ht="18.75" customHeight="1">
      <c r="A43" s="38" t="s">
        <v>57</v>
      </c>
      <c r="B43" s="34">
        <v>0</v>
      </c>
      <c r="C43" s="34">
        <v>0</v>
      </c>
      <c r="D43" s="34"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4">
        <v>0</v>
      </c>
      <c r="O43" s="16">
        <f t="shared" si="9"/>
        <v>0</v>
      </c>
      <c r="P43"/>
      <c r="Q43"/>
      <c r="R43"/>
      <c r="S43"/>
    </row>
    <row r="44" spans="1:19" ht="18.75" customHeight="1">
      <c r="A44" s="38" t="s">
        <v>58</v>
      </c>
      <c r="B44" s="34">
        <v>0</v>
      </c>
      <c r="C44" s="34">
        <v>0</v>
      </c>
      <c r="D44" s="34">
        <v>0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16">
        <f t="shared" si="9"/>
        <v>0</v>
      </c>
      <c r="P44"/>
      <c r="Q44" s="44"/>
      <c r="R44"/>
      <c r="S44"/>
    </row>
    <row r="45" spans="1:19" ht="15.75">
      <c r="A45" s="39"/>
      <c r="B45" s="40"/>
      <c r="C45" s="40"/>
      <c r="D45" s="41"/>
      <c r="E45" s="41"/>
      <c r="F45" s="41"/>
      <c r="G45" s="41"/>
      <c r="H45" s="41"/>
      <c r="I45" s="40"/>
      <c r="J45" s="41"/>
      <c r="K45" s="41"/>
      <c r="L45" s="41"/>
      <c r="M45" s="41"/>
      <c r="N45" s="41"/>
      <c r="O45" s="42"/>
      <c r="P45" s="43"/>
      <c r="Q45"/>
      <c r="R45" s="44"/>
      <c r="S45"/>
    </row>
    <row r="46" spans="1:19" ht="12.75" customHeight="1">
      <c r="A46" s="45"/>
      <c r="B46" s="46"/>
      <c r="C46" s="46"/>
      <c r="D46" s="47"/>
      <c r="E46" s="47"/>
      <c r="F46" s="47"/>
      <c r="G46" s="47"/>
      <c r="H46" s="47"/>
      <c r="I46" s="46"/>
      <c r="J46" s="47"/>
      <c r="K46" s="47"/>
      <c r="L46" s="47"/>
      <c r="M46" s="47"/>
      <c r="N46" s="47"/>
      <c r="O46" s="48"/>
      <c r="P46" s="43"/>
      <c r="Q46"/>
      <c r="R46" s="44"/>
      <c r="S46"/>
    </row>
    <row r="47" spans="1:17" ht="15" customHeight="1">
      <c r="A47" s="49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1"/>
      <c r="Q47"/>
    </row>
    <row r="48" spans="1:17" ht="18.75" customHeight="1">
      <c r="A48" s="14" t="s">
        <v>60</v>
      </c>
      <c r="B48" s="52">
        <f aca="true" t="shared" si="12" ref="B48:O48">SUM(B49:B59)</f>
        <v>283730.73</v>
      </c>
      <c r="C48" s="52">
        <f t="shared" si="12"/>
        <v>205533.36</v>
      </c>
      <c r="D48" s="52">
        <f t="shared" si="12"/>
        <v>152567.98</v>
      </c>
      <c r="E48" s="52">
        <f t="shared" si="12"/>
        <v>53142.64</v>
      </c>
      <c r="F48" s="52">
        <f t="shared" si="12"/>
        <v>148932.62</v>
      </c>
      <c r="G48" s="52">
        <f t="shared" si="12"/>
        <v>279904.44</v>
      </c>
      <c r="H48" s="52">
        <f t="shared" si="12"/>
        <v>35427.45</v>
      </c>
      <c r="I48" s="52">
        <f t="shared" si="12"/>
        <v>186533.28</v>
      </c>
      <c r="J48" s="52">
        <f t="shared" si="12"/>
        <v>159483.41</v>
      </c>
      <c r="K48" s="52">
        <f t="shared" si="12"/>
        <v>304368.78</v>
      </c>
      <c r="L48" s="52">
        <f t="shared" si="12"/>
        <v>222138.32</v>
      </c>
      <c r="M48" s="52">
        <f t="shared" si="12"/>
        <v>102082.78</v>
      </c>
      <c r="N48" s="52">
        <f t="shared" si="12"/>
        <v>49631.67</v>
      </c>
      <c r="O48" s="37">
        <f t="shared" si="12"/>
        <v>2183477.46</v>
      </c>
      <c r="Q48"/>
    </row>
    <row r="49" spans="1:18" ht="18.75" customHeight="1">
      <c r="A49" s="26" t="s">
        <v>61</v>
      </c>
      <c r="B49" s="52">
        <v>241144.43</v>
      </c>
      <c r="C49" s="52">
        <v>162139.4</v>
      </c>
      <c r="D49" s="5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37">
        <f>SUM(B49:N49)</f>
        <v>403283.82999999996</v>
      </c>
      <c r="P49"/>
      <c r="Q49"/>
      <c r="R49" s="44"/>
    </row>
    <row r="50" spans="1:16" ht="18.75" customHeight="1">
      <c r="A50" s="26" t="s">
        <v>62</v>
      </c>
      <c r="B50" s="52">
        <v>42586.3</v>
      </c>
      <c r="C50" s="52">
        <v>43393.96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  <c r="J50" s="53">
        <v>0</v>
      </c>
      <c r="K50" s="53">
        <v>0</v>
      </c>
      <c r="L50" s="53">
        <v>0</v>
      </c>
      <c r="M50" s="53">
        <v>0</v>
      </c>
      <c r="N50" s="53">
        <v>0</v>
      </c>
      <c r="O50" s="37">
        <f aca="true" t="shared" si="13" ref="O50:O59">SUM(B50:N50)</f>
        <v>85980.26000000001</v>
      </c>
      <c r="P50"/>
    </row>
    <row r="51" spans="1:17" ht="18.75" customHeight="1">
      <c r="A51" s="26" t="s">
        <v>63</v>
      </c>
      <c r="B51" s="53">
        <v>0</v>
      </c>
      <c r="C51" s="53">
        <v>0</v>
      </c>
      <c r="D51" s="32">
        <v>152567.98</v>
      </c>
      <c r="E51" s="53">
        <v>0</v>
      </c>
      <c r="F51" s="53">
        <v>0</v>
      </c>
      <c r="G51" s="53">
        <v>0</v>
      </c>
      <c r="H51" s="52">
        <v>35427.45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32">
        <f t="shared" si="13"/>
        <v>187995.43</v>
      </c>
      <c r="Q51"/>
    </row>
    <row r="52" spans="1:18" ht="18.75" customHeight="1">
      <c r="A52" s="26" t="s">
        <v>64</v>
      </c>
      <c r="B52" s="53">
        <v>0</v>
      </c>
      <c r="C52" s="53">
        <v>0</v>
      </c>
      <c r="D52" s="53">
        <v>0</v>
      </c>
      <c r="E52" s="32">
        <v>53142.64</v>
      </c>
      <c r="F52" s="53">
        <v>0</v>
      </c>
      <c r="G52" s="53">
        <v>0</v>
      </c>
      <c r="H52" s="53">
        <v>0</v>
      </c>
      <c r="I52" s="53">
        <v>0</v>
      </c>
      <c r="J52" s="53">
        <v>0</v>
      </c>
      <c r="K52" s="53">
        <v>0</v>
      </c>
      <c r="L52" s="53">
        <v>0</v>
      </c>
      <c r="M52" s="53">
        <v>0</v>
      </c>
      <c r="N52" s="53">
        <v>0</v>
      </c>
      <c r="O52" s="37">
        <f t="shared" si="13"/>
        <v>53142.64</v>
      </c>
      <c r="R52"/>
    </row>
    <row r="53" spans="1:19" ht="18.75" customHeight="1">
      <c r="A53" s="26" t="s">
        <v>65</v>
      </c>
      <c r="B53" s="53">
        <v>0</v>
      </c>
      <c r="C53" s="53">
        <v>0</v>
      </c>
      <c r="D53" s="53">
        <v>0</v>
      </c>
      <c r="E53" s="53">
        <v>0</v>
      </c>
      <c r="F53" s="32">
        <v>148932.62</v>
      </c>
      <c r="G53" s="53">
        <v>0</v>
      </c>
      <c r="H53" s="53">
        <v>0</v>
      </c>
      <c r="I53" s="53">
        <v>0</v>
      </c>
      <c r="J53" s="53">
        <v>0</v>
      </c>
      <c r="K53" s="53">
        <v>0</v>
      </c>
      <c r="L53" s="53">
        <v>0</v>
      </c>
      <c r="M53" s="53">
        <v>0</v>
      </c>
      <c r="N53" s="53">
        <v>0</v>
      </c>
      <c r="O53" s="32">
        <f t="shared" si="13"/>
        <v>148932.62</v>
      </c>
      <c r="S53"/>
    </row>
    <row r="54" spans="1:20" ht="18.75" customHeight="1">
      <c r="A54" s="26" t="s">
        <v>66</v>
      </c>
      <c r="B54" s="53">
        <v>0</v>
      </c>
      <c r="C54" s="53">
        <v>0</v>
      </c>
      <c r="D54" s="53">
        <v>0</v>
      </c>
      <c r="E54" s="53">
        <v>0</v>
      </c>
      <c r="F54" s="53">
        <v>0</v>
      </c>
      <c r="G54" s="52">
        <v>279904.44</v>
      </c>
      <c r="H54" s="53">
        <v>0</v>
      </c>
      <c r="I54" s="53">
        <v>0</v>
      </c>
      <c r="J54" s="53">
        <v>0</v>
      </c>
      <c r="K54" s="53">
        <v>0</v>
      </c>
      <c r="L54" s="53">
        <v>0</v>
      </c>
      <c r="M54" s="53">
        <v>0</v>
      </c>
      <c r="N54" s="53">
        <v>0</v>
      </c>
      <c r="O54" s="37">
        <f t="shared" si="13"/>
        <v>279904.44</v>
      </c>
      <c r="T54"/>
    </row>
    <row r="55" spans="1:21" ht="18.75" customHeight="1">
      <c r="A55" s="26" t="s">
        <v>67</v>
      </c>
      <c r="B55" s="53">
        <v>0</v>
      </c>
      <c r="C55" s="53">
        <v>0</v>
      </c>
      <c r="D55" s="53">
        <v>0</v>
      </c>
      <c r="E55" s="53">
        <v>0</v>
      </c>
      <c r="F55" s="53">
        <v>0</v>
      </c>
      <c r="G55" s="53">
        <v>0</v>
      </c>
      <c r="H55" s="53">
        <v>0</v>
      </c>
      <c r="I55" s="52">
        <v>186533.28</v>
      </c>
      <c r="J55" s="53">
        <v>0</v>
      </c>
      <c r="K55" s="53">
        <v>0</v>
      </c>
      <c r="L55" s="53">
        <v>0</v>
      </c>
      <c r="M55" s="53">
        <v>0</v>
      </c>
      <c r="N55" s="53">
        <v>0</v>
      </c>
      <c r="O55" s="37">
        <f t="shared" si="13"/>
        <v>186533.28</v>
      </c>
      <c r="U55"/>
    </row>
    <row r="56" spans="1:22" ht="18.75" customHeight="1">
      <c r="A56" s="26" t="s">
        <v>68</v>
      </c>
      <c r="B56" s="53">
        <v>0</v>
      </c>
      <c r="C56" s="53">
        <v>0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  <c r="J56" s="32">
        <v>159483.41</v>
      </c>
      <c r="K56" s="53">
        <v>0</v>
      </c>
      <c r="L56" s="53">
        <v>0</v>
      </c>
      <c r="M56" s="53">
        <v>0</v>
      </c>
      <c r="N56" s="53">
        <v>0</v>
      </c>
      <c r="O56" s="37">
        <f t="shared" si="13"/>
        <v>159483.41</v>
      </c>
      <c r="V56"/>
    </row>
    <row r="57" spans="1:23" ht="18.75" customHeight="1">
      <c r="A57" s="26" t="s">
        <v>69</v>
      </c>
      <c r="B57" s="53">
        <v>0</v>
      </c>
      <c r="C57" s="53">
        <v>0</v>
      </c>
      <c r="D57" s="53">
        <v>0</v>
      </c>
      <c r="E57" s="53">
        <v>0</v>
      </c>
      <c r="F57" s="53">
        <v>0</v>
      </c>
      <c r="G57" s="53">
        <v>0</v>
      </c>
      <c r="H57" s="53">
        <v>0</v>
      </c>
      <c r="I57" s="53">
        <v>0</v>
      </c>
      <c r="J57" s="53">
        <v>0</v>
      </c>
      <c r="K57" s="32">
        <v>304368.78</v>
      </c>
      <c r="L57" s="32">
        <v>222138.32</v>
      </c>
      <c r="M57" s="53">
        <v>0</v>
      </c>
      <c r="N57" s="53">
        <v>0</v>
      </c>
      <c r="O57" s="37">
        <f t="shared" si="13"/>
        <v>526507.1000000001</v>
      </c>
      <c r="P57"/>
      <c r="W57"/>
    </row>
    <row r="58" spans="1:25" ht="18.75" customHeight="1">
      <c r="A58" s="26" t="s">
        <v>70</v>
      </c>
      <c r="B58" s="53">
        <v>0</v>
      </c>
      <c r="C58" s="53">
        <v>0</v>
      </c>
      <c r="D58" s="53">
        <v>0</v>
      </c>
      <c r="E58" s="53">
        <v>0</v>
      </c>
      <c r="F58" s="53">
        <v>0</v>
      </c>
      <c r="G58" s="53">
        <v>0</v>
      </c>
      <c r="H58" s="53">
        <v>0</v>
      </c>
      <c r="I58" s="53">
        <v>0</v>
      </c>
      <c r="J58" s="53">
        <v>0</v>
      </c>
      <c r="K58" s="53">
        <v>0</v>
      </c>
      <c r="L58" s="53">
        <v>0</v>
      </c>
      <c r="M58" s="32">
        <v>102082.78</v>
      </c>
      <c r="N58" s="53">
        <v>0</v>
      </c>
      <c r="O58" s="37">
        <f t="shared" si="13"/>
        <v>102082.78</v>
      </c>
      <c r="R58"/>
      <c r="Y58"/>
    </row>
    <row r="59" spans="1:26" ht="18.75" customHeight="1">
      <c r="A59" s="39" t="s">
        <v>71</v>
      </c>
      <c r="B59" s="54">
        <v>0</v>
      </c>
      <c r="C59" s="54">
        <v>0</v>
      </c>
      <c r="D59" s="54">
        <v>0</v>
      </c>
      <c r="E59" s="54">
        <v>0</v>
      </c>
      <c r="F59" s="54">
        <v>0</v>
      </c>
      <c r="G59" s="54">
        <v>0</v>
      </c>
      <c r="H59" s="54">
        <v>0</v>
      </c>
      <c r="I59" s="54">
        <v>0</v>
      </c>
      <c r="J59" s="54">
        <v>0</v>
      </c>
      <c r="K59" s="54">
        <v>0</v>
      </c>
      <c r="L59" s="54">
        <v>0</v>
      </c>
      <c r="M59" s="54">
        <v>0</v>
      </c>
      <c r="N59" s="55">
        <v>49631.67</v>
      </c>
      <c r="O59" s="56">
        <f t="shared" si="13"/>
        <v>49631.67</v>
      </c>
      <c r="P59"/>
      <c r="S59"/>
      <c r="Z59"/>
    </row>
    <row r="60" spans="1:12" ht="21" customHeight="1">
      <c r="A60" s="57" t="s">
        <v>59</v>
      </c>
      <c r="B60" s="58"/>
      <c r="C60" s="58"/>
      <c r="D60"/>
      <c r="E60"/>
      <c r="F60"/>
      <c r="G60"/>
      <c r="H60" s="59"/>
      <c r="I60" s="59"/>
      <c r="J60"/>
      <c r="K60"/>
      <c r="L60"/>
    </row>
    <row r="61" spans="1:14" ht="15.75">
      <c r="A61" s="68"/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</row>
    <row r="62" spans="2:12" ht="14.25">
      <c r="B62" s="58"/>
      <c r="C62" s="58"/>
      <c r="D62"/>
      <c r="E62"/>
      <c r="F62"/>
      <c r="G62"/>
      <c r="H62" s="59"/>
      <c r="I62" s="59"/>
      <c r="J62"/>
      <c r="K62"/>
      <c r="L62"/>
    </row>
    <row r="63" spans="2:12" ht="14.25">
      <c r="B63" s="58"/>
      <c r="C63" s="58"/>
      <c r="D63"/>
      <c r="E63"/>
      <c r="F63"/>
      <c r="G63"/>
      <c r="H63"/>
      <c r="I63"/>
      <c r="J63"/>
      <c r="K63"/>
      <c r="L63"/>
    </row>
    <row r="64" spans="2:12" ht="14.25">
      <c r="B64"/>
      <c r="C64"/>
      <c r="D64"/>
      <c r="E64"/>
      <c r="F64"/>
      <c r="G64"/>
      <c r="H64" s="60"/>
      <c r="I64" s="60"/>
      <c r="J64" s="61"/>
      <c r="K64" s="61"/>
      <c r="L64" s="61"/>
    </row>
    <row r="65" spans="2:12" ht="14.25">
      <c r="B65"/>
      <c r="C65"/>
      <c r="D65"/>
      <c r="E65"/>
      <c r="F65"/>
      <c r="G65"/>
      <c r="H65"/>
      <c r="I65"/>
      <c r="J65"/>
      <c r="K65"/>
      <c r="L65"/>
    </row>
    <row r="66" spans="2:12" ht="14.25">
      <c r="B66"/>
      <c r="C66"/>
      <c r="D66"/>
      <c r="E66"/>
      <c r="F66"/>
      <c r="G66"/>
      <c r="H66"/>
      <c r="I66"/>
      <c r="J66"/>
      <c r="K66"/>
      <c r="L66"/>
    </row>
    <row r="67" spans="2:12" ht="14.25">
      <c r="B67"/>
      <c r="C67"/>
      <c r="D67"/>
      <c r="E67"/>
      <c r="F67"/>
      <c r="G67"/>
      <c r="H67"/>
      <c r="I67"/>
      <c r="J67"/>
      <c r="K67"/>
      <c r="L67"/>
    </row>
    <row r="68" spans="2:12" ht="14.25">
      <c r="B68"/>
      <c r="C68"/>
      <c r="D68"/>
      <c r="E68"/>
      <c r="F68"/>
      <c r="G68"/>
      <c r="H68"/>
      <c r="I68"/>
      <c r="J68"/>
      <c r="K68"/>
      <c r="L68"/>
    </row>
    <row r="69" spans="2:12" ht="14.25">
      <c r="B69"/>
      <c r="C69"/>
      <c r="D69"/>
      <c r="E69"/>
      <c r="F69"/>
      <c r="G69"/>
      <c r="H69"/>
      <c r="I69"/>
      <c r="J69"/>
      <c r="K69"/>
      <c r="L69"/>
    </row>
    <row r="70" spans="2:12" ht="14.25">
      <c r="B70"/>
      <c r="C70"/>
      <c r="D70"/>
      <c r="E70"/>
      <c r="F70"/>
      <c r="G70"/>
      <c r="H70"/>
      <c r="I70"/>
      <c r="J70"/>
      <c r="K70"/>
      <c r="L70"/>
    </row>
    <row r="71" ht="14.25">
      <c r="K71"/>
    </row>
    <row r="72" ht="14.25">
      <c r="L72"/>
    </row>
    <row r="73" ht="14.25">
      <c r="M73"/>
    </row>
    <row r="74" ht="14.25">
      <c r="N74"/>
    </row>
    <row r="103" spans="2:14" ht="14.25"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</row>
  </sheetData>
  <sheetProtection/>
  <mergeCells count="6">
    <mergeCell ref="A1:O1"/>
    <mergeCell ref="A2:O2"/>
    <mergeCell ref="A4:A6"/>
    <mergeCell ref="B4:N4"/>
    <mergeCell ref="O4:O6"/>
    <mergeCell ref="A61:N61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2020-05-11T23:32:52Z</dcterms:modified>
  <cp:category/>
  <cp:version/>
  <cp:contentType/>
  <cp:contentStatus/>
</cp:coreProperties>
</file>