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<sst xmlns="http://schemas.openxmlformats.org/spreadsheetml/2006/main" count="72" uniqueCount="71">
  <si>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</si>
  <si>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</si>
  <si>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</si>
  <si>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</si>
  <si>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</si>
  <si>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</si>
  <si>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</si>
  <si>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</si>
  <si>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</si>
  <si>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</si>
  <si>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</si>
  <si>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</si>
  <si>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</si>
  <si>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</si>
  <si>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</si>
  <si>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</si>
  <si>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</si>
  <si>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</si>
  <si>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</si>
  <si>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</si>
  <si>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</si>
  <si>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</si>
  <si>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</si>
  <si>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</si>
  <si>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</si>
  <si>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</si>
  <si>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</si>
  <si>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</si>
  <si>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</si>
  <si>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</si>
  <si>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</si>
  <si>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</si>
  <si>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</si>
  <si>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</si>
  <si>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</si>
  <si>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</si>
  <si>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</si>
  <si>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</si>
  <si>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</si>
  <si>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</si>
  <si>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</si>
  <si>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</si>
  <si>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</si>
  <si>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</si>
  <si>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</si>
  <si>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</si>
  <si>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</si>
  <si>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</si>
  <si>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</si>
  <si>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</si>
  <si>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</si>
  <si>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</si>
  <si>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</si>
  <si>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</si>
  <si>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</si>
  <si>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</si>
  <si>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</si>
  <si>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</si>
  <si>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</si>
  <si>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</si>
  <si>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</si>
  <si>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</si>
  <si>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</si>
  <si>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</si>
  <si>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</si>
  <si>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</si>
  <si>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</si>
  <si>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</si>
  <si>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</si>
  <si>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</si>
  <si>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13/05/20 - VENCIMENTO 21/05/20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</si>
</sst>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0" fontId="0" fillId="0" borderId="11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3" sqref="A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9"/>
    </row>
    <row r="6" spans="1:11" ht="18.75" customHeight="1">
      <c r="A6" s="59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9"/>
    </row>
    <row r="7" spans="1:14" ht="16.5" customHeight="1">
      <c r="A7" s="13" t="s">
        <v>38</v>
      </c>
      <c r="B7" s="47">
        <f aca="true" t="shared" si="0" ref="B7:K7">B8+B11</f>
        <v>141290</v>
      </c>
      <c r="C7" s="47">
        <f t="shared" si="0"/>
        <v>112429</v>
      </c>
      <c r="D7" s="47">
        <f t="shared" si="0"/>
        <v>169853</v>
      </c>
      <c r="E7" s="47">
        <f t="shared" si="0"/>
        <v>88222</v>
      </c>
      <c r="F7" s="47">
        <f t="shared" si="0"/>
        <v>100280</v>
      </c>
      <c r="G7" s="47">
        <f t="shared" si="0"/>
        <v>115281</v>
      </c>
      <c r="H7" s="47">
        <f t="shared" si="0"/>
        <v>122724</v>
      </c>
      <c r="I7" s="47">
        <f t="shared" si="0"/>
        <v>162146</v>
      </c>
      <c r="J7" s="47">
        <f t="shared" si="0"/>
        <v>35851</v>
      </c>
      <c r="K7" s="47">
        <f t="shared" si="0"/>
        <v>1048076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9080</v>
      </c>
      <c r="C8" s="45">
        <f t="shared" si="1"/>
        <v>7399</v>
      </c>
      <c r="D8" s="45">
        <f t="shared" si="1"/>
        <v>10270</v>
      </c>
      <c r="E8" s="45">
        <f t="shared" si="1"/>
        <v>5530</v>
      </c>
      <c r="F8" s="45">
        <f t="shared" si="1"/>
        <v>6687</v>
      </c>
      <c r="G8" s="45">
        <f t="shared" si="1"/>
        <v>4349</v>
      </c>
      <c r="H8" s="45">
        <f t="shared" si="1"/>
        <v>3902</v>
      </c>
      <c r="I8" s="45">
        <f t="shared" si="1"/>
        <v>8335</v>
      </c>
      <c r="J8" s="45">
        <f t="shared" si="1"/>
        <v>928</v>
      </c>
      <c r="K8" s="38">
        <f>SUM(B8:J8)</f>
        <v>56480</v>
      </c>
      <c r="L8"/>
      <c r="M8"/>
      <c r="N8"/>
    </row>
    <row r="9" spans="1:14" ht="16.5" customHeight="1">
      <c r="A9" s="22" t="s">
        <v>36</v>
      </c>
      <c r="B9" s="45">
        <v>9074</v>
      </c>
      <c r="C9" s="45">
        <v>7396</v>
      </c>
      <c r="D9" s="45">
        <v>10269</v>
      </c>
      <c r="E9" s="45">
        <v>5521</v>
      </c>
      <c r="F9" s="45">
        <v>6685</v>
      </c>
      <c r="G9" s="45">
        <v>4349</v>
      </c>
      <c r="H9" s="45">
        <v>3902</v>
      </c>
      <c r="I9" s="45">
        <v>8333</v>
      </c>
      <c r="J9" s="45">
        <v>928</v>
      </c>
      <c r="K9" s="38">
        <f>SUM(B9:J9)</f>
        <v>56457</v>
      </c>
      <c r="L9"/>
      <c r="M9"/>
      <c r="N9"/>
    </row>
    <row r="10" spans="1:14" ht="16.5" customHeight="1">
      <c r="A10" s="22" t="s">
        <v>35</v>
      </c>
      <c r="B10" s="45">
        <v>6</v>
      </c>
      <c r="C10" s="45">
        <v>3</v>
      </c>
      <c r="D10" s="45">
        <v>1</v>
      </c>
      <c r="E10" s="45">
        <v>9</v>
      </c>
      <c r="F10" s="45">
        <v>2</v>
      </c>
      <c r="G10" s="45">
        <v>0</v>
      </c>
      <c r="H10" s="45">
        <v>0</v>
      </c>
      <c r="I10" s="45">
        <v>2</v>
      </c>
      <c r="J10" s="45">
        <v>0</v>
      </c>
      <c r="K10" s="38">
        <f>SUM(B10:J10)</f>
        <v>23</v>
      </c>
      <c r="L10"/>
      <c r="M10"/>
      <c r="N10"/>
    </row>
    <row r="11" spans="1:14" ht="16.5" customHeight="1">
      <c r="A11" s="44" t="s">
        <v>34</v>
      </c>
      <c r="B11" s="43">
        <v>132210</v>
      </c>
      <c r="C11" s="43">
        <v>105030</v>
      </c>
      <c r="D11" s="43">
        <v>159583</v>
      </c>
      <c r="E11" s="43">
        <v>82692</v>
      </c>
      <c r="F11" s="43">
        <v>93593</v>
      </c>
      <c r="G11" s="43">
        <v>110932</v>
      </c>
      <c r="H11" s="43">
        <v>118822</v>
      </c>
      <c r="I11" s="43">
        <v>153811</v>
      </c>
      <c r="J11" s="43">
        <v>34923</v>
      </c>
      <c r="K11" s="38">
        <f>SUM(B11:J11)</f>
        <v>991596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1.551910232457093</v>
      </c>
      <c r="C15" s="39">
        <v>2.056038515163036</v>
      </c>
      <c r="D15" s="39">
        <v>1.428054449762113</v>
      </c>
      <c r="E15" s="39">
        <v>1.913649951834002</v>
      </c>
      <c r="F15" s="39">
        <v>1.713463925672024</v>
      </c>
      <c r="G15" s="39">
        <v>1.633737836104063</v>
      </c>
      <c r="H15" s="39">
        <v>1.69494896713569</v>
      </c>
      <c r="I15" s="39">
        <v>1.714553021261508</v>
      </c>
      <c r="J15" s="39">
        <v>1.640474602630657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783566.6100000001</v>
      </c>
      <c r="C17" s="36">
        <f t="shared" si="2"/>
        <v>890524.25</v>
      </c>
      <c r="D17" s="36">
        <f t="shared" si="2"/>
        <v>1027284.6799999999</v>
      </c>
      <c r="E17" s="36">
        <f t="shared" si="2"/>
        <v>634406.44</v>
      </c>
      <c r="F17" s="36">
        <f t="shared" si="2"/>
        <v>677857.86</v>
      </c>
      <c r="G17" s="36">
        <f t="shared" si="2"/>
        <v>740793.4299999999</v>
      </c>
      <c r="H17" s="36">
        <f t="shared" si="2"/>
        <v>659606.15</v>
      </c>
      <c r="I17" s="36">
        <f t="shared" si="2"/>
        <v>917471.28</v>
      </c>
      <c r="J17" s="36">
        <f t="shared" si="2"/>
        <v>217801.69</v>
      </c>
      <c r="K17" s="36">
        <f aca="true" t="shared" si="3" ref="K17:K22">SUM(B17:J17)</f>
        <v>6549312.390000001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480499.03</v>
      </c>
      <c r="C18" s="30">
        <f t="shared" si="4"/>
        <v>419708.7</v>
      </c>
      <c r="D18" s="30">
        <f t="shared" si="4"/>
        <v>702393.11</v>
      </c>
      <c r="E18" s="30">
        <f t="shared" si="4"/>
        <v>317616.84</v>
      </c>
      <c r="F18" s="30">
        <f t="shared" si="4"/>
        <v>381796.04</v>
      </c>
      <c r="G18" s="30">
        <f t="shared" si="4"/>
        <v>443774.21</v>
      </c>
      <c r="H18" s="30">
        <f t="shared" si="4"/>
        <v>376590.87</v>
      </c>
      <c r="I18" s="30">
        <f t="shared" si="4"/>
        <v>502263.45</v>
      </c>
      <c r="J18" s="30">
        <f t="shared" si="4"/>
        <v>125819.08</v>
      </c>
      <c r="K18" s="30">
        <f t="shared" si="3"/>
        <v>3750461.33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265192.33</v>
      </c>
      <c r="C19" s="30">
        <f t="shared" si="5"/>
        <v>443228.55</v>
      </c>
      <c r="D19" s="30">
        <f t="shared" si="5"/>
        <v>300662.5</v>
      </c>
      <c r="E19" s="30">
        <f t="shared" si="5"/>
        <v>290190.61</v>
      </c>
      <c r="F19" s="30">
        <f t="shared" si="5"/>
        <v>272397.7</v>
      </c>
      <c r="G19" s="30">
        <f t="shared" si="5"/>
        <v>281236.51</v>
      </c>
      <c r="H19" s="30">
        <f t="shared" si="5"/>
        <v>261711.44</v>
      </c>
      <c r="I19" s="30">
        <f t="shared" si="5"/>
        <v>358893.87</v>
      </c>
      <c r="J19" s="30">
        <f t="shared" si="5"/>
        <v>80583.93</v>
      </c>
      <c r="K19" s="30">
        <f t="shared" si="3"/>
        <v>2554097.4400000004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-74319.85</v>
      </c>
      <c r="C25" s="30">
        <f t="shared" si="6"/>
        <v>-34008</v>
      </c>
      <c r="D25" s="30">
        <f t="shared" si="6"/>
        <v>-54478.3</v>
      </c>
      <c r="E25" s="30">
        <f t="shared" si="6"/>
        <v>-59240.81</v>
      </c>
      <c r="F25" s="30">
        <f t="shared" si="6"/>
        <v>-29414</v>
      </c>
      <c r="G25" s="30">
        <f t="shared" si="6"/>
        <v>-66592.26999999999</v>
      </c>
      <c r="H25" s="30">
        <f t="shared" si="6"/>
        <v>-25421.19</v>
      </c>
      <c r="I25" s="30">
        <f t="shared" si="6"/>
        <v>-49543.53999999999</v>
      </c>
      <c r="J25" s="30">
        <f t="shared" si="6"/>
        <v>-8056.219999999999</v>
      </c>
      <c r="K25" s="30">
        <f aca="true" t="shared" si="7" ref="K25:K33">SUM(B25:J25)</f>
        <v>-401074.17999999993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-74319.85</v>
      </c>
      <c r="C26" s="30">
        <f t="shared" si="8"/>
        <v>-34008</v>
      </c>
      <c r="D26" s="30">
        <f t="shared" si="8"/>
        <v>-54478.3</v>
      </c>
      <c r="E26" s="30">
        <f t="shared" si="8"/>
        <v>-59240.81</v>
      </c>
      <c r="F26" s="30">
        <f t="shared" si="8"/>
        <v>-29414</v>
      </c>
      <c r="G26" s="30">
        <f t="shared" si="8"/>
        <v>-66592.26999999999</v>
      </c>
      <c r="H26" s="30">
        <f t="shared" si="8"/>
        <v>-25421.19</v>
      </c>
      <c r="I26" s="30">
        <f t="shared" si="8"/>
        <v>-49543.53999999999</v>
      </c>
      <c r="J26" s="30">
        <f t="shared" si="8"/>
        <v>-8056.219999999999</v>
      </c>
      <c r="K26" s="30">
        <f t="shared" si="7"/>
        <v>-401074.17999999993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-39925.6</v>
      </c>
      <c r="C27" s="30">
        <f aca="true" t="shared" si="9" ref="C27:J27">-ROUND((C9)*$E$3,2)</f>
        <v>-32542.4</v>
      </c>
      <c r="D27" s="30">
        <f t="shared" si="9"/>
        <v>-45183.6</v>
      </c>
      <c r="E27" s="30">
        <f t="shared" si="9"/>
        <v>-24292.4</v>
      </c>
      <c r="F27" s="30">
        <f t="shared" si="9"/>
        <v>-29414</v>
      </c>
      <c r="G27" s="30">
        <f t="shared" si="9"/>
        <v>-19135.6</v>
      </c>
      <c r="H27" s="30">
        <f t="shared" si="9"/>
        <v>-17168.8</v>
      </c>
      <c r="I27" s="30">
        <f t="shared" si="9"/>
        <v>-36665.2</v>
      </c>
      <c r="J27" s="30">
        <f t="shared" si="9"/>
        <v>-4083.2</v>
      </c>
      <c r="K27" s="30">
        <f t="shared" si="7"/>
        <v>-248410.8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-215.6</v>
      </c>
      <c r="C29" s="30">
        <v>-30.8</v>
      </c>
      <c r="D29" s="30">
        <v>0</v>
      </c>
      <c r="E29" s="30">
        <v>-30.8</v>
      </c>
      <c r="F29" s="26">
        <v>0</v>
      </c>
      <c r="G29" s="30">
        <v>-61.6</v>
      </c>
      <c r="H29" s="30">
        <v>-16.55</v>
      </c>
      <c r="I29" s="30">
        <v>-25.82</v>
      </c>
      <c r="J29" s="30">
        <v>-7.97</v>
      </c>
      <c r="K29" s="30">
        <f t="shared" si="7"/>
        <v>-389.14000000000004</v>
      </c>
      <c r="L29"/>
      <c r="M29"/>
      <c r="N29"/>
    </row>
    <row r="30" spans="1:14" ht="16.5" customHeight="1">
      <c r="A30" s="25" t="s">
        <v>21</v>
      </c>
      <c r="B30" s="30">
        <v>-34178.65</v>
      </c>
      <c r="C30" s="30">
        <v>-1434.8</v>
      </c>
      <c r="D30" s="30">
        <v>-9294.7</v>
      </c>
      <c r="E30" s="30">
        <v>-34917.61</v>
      </c>
      <c r="F30" s="26">
        <v>0</v>
      </c>
      <c r="G30" s="30">
        <v>-47395.07</v>
      </c>
      <c r="H30" s="30">
        <v>-8235.84</v>
      </c>
      <c r="I30" s="30">
        <v>-12852.52</v>
      </c>
      <c r="J30" s="30">
        <v>-3965.05</v>
      </c>
      <c r="K30" s="30">
        <f t="shared" si="7"/>
        <v>-152274.24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709246.7600000001</v>
      </c>
      <c r="C45" s="27">
        <f aca="true" t="shared" si="11" ref="C45:J45">IF(C17+C25+C46&lt;0,0,C17+C25+C46)</f>
        <v>856516.25</v>
      </c>
      <c r="D45" s="27">
        <f t="shared" si="11"/>
        <v>972806.3799999999</v>
      </c>
      <c r="E45" s="27">
        <f t="shared" si="11"/>
        <v>575165.6299999999</v>
      </c>
      <c r="F45" s="27">
        <f t="shared" si="11"/>
        <v>648443.86</v>
      </c>
      <c r="G45" s="27">
        <f t="shared" si="11"/>
        <v>674201.1599999999</v>
      </c>
      <c r="H45" s="27">
        <f t="shared" si="11"/>
        <v>634184.9600000001</v>
      </c>
      <c r="I45" s="27">
        <f t="shared" si="11"/>
        <v>867927.74</v>
      </c>
      <c r="J45" s="27">
        <f t="shared" si="11"/>
        <v>209745.47</v>
      </c>
      <c r="K45" s="20">
        <f>SUM(B45:J45)</f>
        <v>6148238.21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709246.76</v>
      </c>
      <c r="C51" s="10">
        <f t="shared" si="13"/>
        <v>856516.25</v>
      </c>
      <c r="D51" s="10">
        <f t="shared" si="13"/>
        <v>972806.37</v>
      </c>
      <c r="E51" s="10">
        <f t="shared" si="13"/>
        <v>575165.64</v>
      </c>
      <c r="F51" s="10">
        <f t="shared" si="13"/>
        <v>648443.87</v>
      </c>
      <c r="G51" s="10">
        <f t="shared" si="13"/>
        <v>674201.16</v>
      </c>
      <c r="H51" s="10">
        <f t="shared" si="13"/>
        <v>634184.95</v>
      </c>
      <c r="I51" s="10">
        <f>SUM(I52:I64)</f>
        <v>867927.73</v>
      </c>
      <c r="J51" s="10">
        <f t="shared" si="13"/>
        <v>209745.47</v>
      </c>
      <c r="K51" s="5">
        <f>SUM(K52:K64)</f>
        <v>6148238.2</v>
      </c>
      <c r="L51" s="9"/>
    </row>
    <row r="52" spans="1:11" ht="16.5" customHeight="1">
      <c r="A52" s="7" t="s">
        <v>61</v>
      </c>
      <c r="B52" s="8">
        <v>619101.5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619101.5</v>
      </c>
    </row>
    <row r="53" spans="1:11" ht="16.5" customHeight="1">
      <c r="A53" s="7" t="s">
        <v>62</v>
      </c>
      <c r="B53" s="8">
        <v>90145.26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90145.26</v>
      </c>
    </row>
    <row r="54" spans="1:11" ht="16.5" customHeight="1">
      <c r="A54" s="7" t="s">
        <v>4</v>
      </c>
      <c r="B54" s="6">
        <v>0</v>
      </c>
      <c r="C54" s="8">
        <v>856516.25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856516.25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972806.37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972806.37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575165.64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575165.64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648443.87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648443.87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674201.16</v>
      </c>
      <c r="H58" s="6">
        <v>0</v>
      </c>
      <c r="I58" s="6">
        <v>0</v>
      </c>
      <c r="J58" s="6">
        <v>0</v>
      </c>
      <c r="K58" s="5">
        <f t="shared" si="14"/>
        <v>674201.16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634184.95</v>
      </c>
      <c r="I59" s="6">
        <v>0</v>
      </c>
      <c r="J59" s="6">
        <v>0</v>
      </c>
      <c r="K59" s="5">
        <f t="shared" si="14"/>
        <v>634184.95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283985.95</v>
      </c>
      <c r="J61" s="6">
        <v>0</v>
      </c>
      <c r="K61" s="5">
        <f t="shared" si="14"/>
        <v>283985.95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518933.99</v>
      </c>
      <c r="J62" s="6">
        <v>0</v>
      </c>
      <c r="K62" s="5">
        <f t="shared" si="14"/>
        <v>518933.99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209745.47</v>
      </c>
      <c r="K63" s="5">
        <f t="shared" si="14"/>
        <v>209745.47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56">
        <v>65007.79</v>
      </c>
      <c r="J64" s="3">
        <v>0</v>
      </c>
      <c r="K64" s="2">
        <f>SUM(B64:J64)</f>
        <v>65007.79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2020-05-20T01:12:26Z</dcterms:modified>
  <cp:category/>
  <cp:version/>
  <cp:contentType/>
  <cp:contentStatus/>
</cp:coreProperties>
</file>