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<sst xmlns="http://schemas.openxmlformats.org/spreadsheetml/2006/main" count="72" uniqueCount="71">
  <si>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</si>
  <si>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</si>
  <si>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</si>
  <si>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</si>
  <si>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</si>
  <si>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</si>
  <si>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</si>
  <si>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</si>
  <si>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</si>
  <si>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</si>
  <si>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</si>
  <si>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</si>
  <si>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</si>
  <si>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</si>
  <si>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</si>
  <si>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</si>
  <si>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</si>
  <si>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</si>
  <si>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</si>
  <si>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</si>
  <si>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</si>
  <si>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</si>
  <si>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</si>
  <si>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</si>
  <si>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</si>
  <si>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</si>
  <si>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</si>
  <si>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</si>
  <si>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</si>
  <si>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</si>
  <si>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</si>
  <si>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</si>
  <si>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</si>
  <si>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</si>
  <si>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</si>
  <si>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</si>
  <si>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</si>
  <si>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</si>
  <si>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</si>
  <si>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</si>
  <si>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</si>
  <si>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</si>
  <si>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</si>
  <si>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</si>
  <si>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</si>
  <si>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</si>
  <si>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</si>
  <si>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</si>
  <si>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</si>
  <si>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</si>
  <si>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</si>
  <si>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</si>
  <si>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</si>
  <si>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</si>
  <si>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</si>
  <si>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</si>
  <si>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</si>
  <si>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</si>
  <si>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</si>
  <si>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</si>
  <si>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</si>
  <si>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</si>
  <si>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</si>
  <si>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</si>
  <si>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</si>
  <si>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</si>
  <si>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</si>
  <si>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</si>
  <si>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</si>
  <si>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</si>
  <si>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05/05/20 - VENCIMENTO 12/05/20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</si>
</sst>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53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52</v>
      </c>
      <c r="B4" s="59" t="s">
        <v>51</v>
      </c>
      <c r="C4" s="60"/>
      <c r="D4" s="60"/>
      <c r="E4" s="60"/>
      <c r="F4" s="60"/>
      <c r="G4" s="60"/>
      <c r="H4" s="60"/>
      <c r="I4" s="60"/>
      <c r="J4" s="60"/>
      <c r="K4" s="58" t="s">
        <v>50</v>
      </c>
    </row>
    <row r="5" spans="1:11" ht="43.5" customHeight="1">
      <c r="A5" s="58"/>
      <c r="B5" s="49" t="s">
        <v>63</v>
      </c>
      <c r="C5" s="49" t="s">
        <v>49</v>
      </c>
      <c r="D5" s="50" t="s">
        <v>64</v>
      </c>
      <c r="E5" s="50" t="s">
        <v>65</v>
      </c>
      <c r="F5" s="50" t="s">
        <v>66</v>
      </c>
      <c r="G5" s="49" t="s">
        <v>67</v>
      </c>
      <c r="H5" s="50" t="s">
        <v>64</v>
      </c>
      <c r="I5" s="49" t="s">
        <v>48</v>
      </c>
      <c r="J5" s="49" t="s">
        <v>68</v>
      </c>
      <c r="K5" s="58"/>
    </row>
    <row r="6" spans="1:11" ht="18.75" customHeight="1">
      <c r="A6" s="58"/>
      <c r="B6" s="48" t="s">
        <v>47</v>
      </c>
      <c r="C6" s="48" t="s">
        <v>46</v>
      </c>
      <c r="D6" s="48" t="s">
        <v>45</v>
      </c>
      <c r="E6" s="48" t="s">
        <v>44</v>
      </c>
      <c r="F6" s="48" t="s">
        <v>43</v>
      </c>
      <c r="G6" s="48" t="s">
        <v>42</v>
      </c>
      <c r="H6" s="48" t="s">
        <v>41</v>
      </c>
      <c r="I6" s="48" t="s">
        <v>40</v>
      </c>
      <c r="J6" s="48" t="s">
        <v>39</v>
      </c>
      <c r="K6" s="58"/>
    </row>
    <row r="7" spans="1:14" ht="16.5" customHeight="1">
      <c r="A7" s="13" t="s">
        <v>38</v>
      </c>
      <c r="B7" s="47">
        <f aca="true" t="shared" si="0" ref="B7:K7">B8+B11</f>
        <v>126014</v>
      </c>
      <c r="C7" s="47">
        <f t="shared" si="0"/>
        <v>98036</v>
      </c>
      <c r="D7" s="47">
        <f t="shared" si="0"/>
        <v>153515</v>
      </c>
      <c r="E7" s="47">
        <f t="shared" si="0"/>
        <v>78927</v>
      </c>
      <c r="F7" s="47">
        <f t="shared" si="0"/>
        <v>91735</v>
      </c>
      <c r="G7" s="47">
        <f t="shared" si="0"/>
        <v>108425</v>
      </c>
      <c r="H7" s="47">
        <f t="shared" si="0"/>
        <v>112604</v>
      </c>
      <c r="I7" s="47">
        <f t="shared" si="0"/>
        <v>148775</v>
      </c>
      <c r="J7" s="47">
        <f t="shared" si="0"/>
        <v>33776</v>
      </c>
      <c r="K7" s="47">
        <f t="shared" si="0"/>
        <v>951807</v>
      </c>
      <c r="L7" s="46"/>
      <c r="M7"/>
      <c r="N7"/>
    </row>
    <row r="8" spans="1:14" ht="16.5" customHeight="1">
      <c r="A8" s="44" t="s">
        <v>37</v>
      </c>
      <c r="B8" s="45">
        <f aca="true" t="shared" si="1" ref="B8:J8">+B9+B10</f>
        <v>7780</v>
      </c>
      <c r="C8" s="45">
        <f t="shared" si="1"/>
        <v>5918</v>
      </c>
      <c r="D8" s="45">
        <f t="shared" si="1"/>
        <v>8663</v>
      </c>
      <c r="E8" s="45">
        <f t="shared" si="1"/>
        <v>4796</v>
      </c>
      <c r="F8" s="45">
        <f t="shared" si="1"/>
        <v>6154</v>
      </c>
      <c r="G8" s="45">
        <f t="shared" si="1"/>
        <v>3990</v>
      </c>
      <c r="H8" s="45">
        <f t="shared" si="1"/>
        <v>3771</v>
      </c>
      <c r="I8" s="45">
        <f t="shared" si="1"/>
        <v>7582</v>
      </c>
      <c r="J8" s="45">
        <f t="shared" si="1"/>
        <v>768</v>
      </c>
      <c r="K8" s="38">
        <f>SUM(B8:J8)</f>
        <v>49422</v>
      </c>
      <c r="L8"/>
      <c r="M8"/>
      <c r="N8"/>
    </row>
    <row r="9" spans="1:14" ht="16.5" customHeight="1">
      <c r="A9" s="22" t="s">
        <v>36</v>
      </c>
      <c r="B9" s="45">
        <v>7776</v>
      </c>
      <c r="C9" s="45">
        <v>5917</v>
      </c>
      <c r="D9" s="45">
        <v>8663</v>
      </c>
      <c r="E9" s="45">
        <v>4794</v>
      </c>
      <c r="F9" s="45">
        <v>6153</v>
      </c>
      <c r="G9" s="45">
        <v>3988</v>
      </c>
      <c r="H9" s="45">
        <v>3771</v>
      </c>
      <c r="I9" s="45">
        <v>7578</v>
      </c>
      <c r="J9" s="45">
        <v>768</v>
      </c>
      <c r="K9" s="38">
        <f>SUM(B9:J9)</f>
        <v>49408</v>
      </c>
      <c r="L9"/>
      <c r="M9"/>
      <c r="N9"/>
    </row>
    <row r="10" spans="1:14" ht="16.5" customHeight="1">
      <c r="A10" s="22" t="s">
        <v>35</v>
      </c>
      <c r="B10" s="45">
        <v>4</v>
      </c>
      <c r="C10" s="45">
        <v>1</v>
      </c>
      <c r="D10" s="45">
        <v>0</v>
      </c>
      <c r="E10" s="45">
        <v>2</v>
      </c>
      <c r="F10" s="45">
        <v>1</v>
      </c>
      <c r="G10" s="45">
        <v>2</v>
      </c>
      <c r="H10" s="45">
        <v>0</v>
      </c>
      <c r="I10" s="45">
        <v>4</v>
      </c>
      <c r="J10" s="45">
        <v>0</v>
      </c>
      <c r="K10" s="38">
        <f>SUM(B10:J10)</f>
        <v>14</v>
      </c>
      <c r="L10"/>
      <c r="M10"/>
      <c r="N10"/>
    </row>
    <row r="11" spans="1:14" ht="16.5" customHeight="1">
      <c r="A11" s="44" t="s">
        <v>34</v>
      </c>
      <c r="B11" s="43">
        <v>118234</v>
      </c>
      <c r="C11" s="43">
        <v>92118</v>
      </c>
      <c r="D11" s="43">
        <v>144852</v>
      </c>
      <c r="E11" s="43">
        <v>74131</v>
      </c>
      <c r="F11" s="43">
        <v>85581</v>
      </c>
      <c r="G11" s="43">
        <v>104435</v>
      </c>
      <c r="H11" s="43">
        <v>108833</v>
      </c>
      <c r="I11" s="43">
        <v>141193</v>
      </c>
      <c r="J11" s="43">
        <v>33008</v>
      </c>
      <c r="K11" s="38">
        <f>SUM(B11:J11)</f>
        <v>902385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33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32</v>
      </c>
      <c r="B15" s="39">
        <v>1.383046102357654</v>
      </c>
      <c r="C15" s="39">
        <v>1.787014130548379</v>
      </c>
      <c r="D15" s="39">
        <v>1.317104073810086</v>
      </c>
      <c r="E15" s="39">
        <v>1.863286794503296</v>
      </c>
      <c r="F15" s="39">
        <v>1.588241358372621</v>
      </c>
      <c r="G15" s="39">
        <v>1.743038648958695</v>
      </c>
      <c r="H15" s="39">
        <v>1.606422230557153</v>
      </c>
      <c r="I15" s="39">
        <v>1.548514120018811</v>
      </c>
      <c r="J15" s="39">
        <v>1.608411653632828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31</v>
      </c>
      <c r="B17" s="36">
        <f aca="true" t="shared" si="2" ref="B17:J17">B18+B19+B20+B21+B22</f>
        <v>630577.46</v>
      </c>
      <c r="C17" s="36">
        <f t="shared" si="2"/>
        <v>681595.2</v>
      </c>
      <c r="D17" s="36">
        <f t="shared" si="2"/>
        <v>860367.0099999999</v>
      </c>
      <c r="E17" s="36">
        <f t="shared" si="2"/>
        <v>556057.5</v>
      </c>
      <c r="F17" s="36">
        <f t="shared" si="2"/>
        <v>578377.5399999999</v>
      </c>
      <c r="G17" s="36">
        <f t="shared" si="2"/>
        <v>743295.74</v>
      </c>
      <c r="H17" s="36">
        <f t="shared" si="2"/>
        <v>576381.5599999999</v>
      </c>
      <c r="I17" s="36">
        <f t="shared" si="2"/>
        <v>769939.63</v>
      </c>
      <c r="J17" s="36">
        <f t="shared" si="2"/>
        <v>202054.76</v>
      </c>
      <c r="K17" s="36">
        <f aca="true" t="shared" si="3" ref="K17:K22">SUM(B17:J17)</f>
        <v>5598646.399999999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428548.41</v>
      </c>
      <c r="C18" s="30">
        <f t="shared" si="4"/>
        <v>365978.19</v>
      </c>
      <c r="D18" s="30">
        <f t="shared" si="4"/>
        <v>634830.58</v>
      </c>
      <c r="E18" s="30">
        <f t="shared" si="4"/>
        <v>284152.99</v>
      </c>
      <c r="F18" s="30">
        <f t="shared" si="4"/>
        <v>349262.67</v>
      </c>
      <c r="G18" s="30">
        <f t="shared" si="4"/>
        <v>417382.04</v>
      </c>
      <c r="H18" s="30">
        <f t="shared" si="4"/>
        <v>345536.63</v>
      </c>
      <c r="I18" s="30">
        <f t="shared" si="4"/>
        <v>460845.44</v>
      </c>
      <c r="J18" s="30">
        <f t="shared" si="4"/>
        <v>118536.87</v>
      </c>
      <c r="K18" s="30">
        <f t="shared" si="3"/>
        <v>3405073.82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164153.8</v>
      </c>
      <c r="C19" s="30">
        <f t="shared" si="5"/>
        <v>288030.01</v>
      </c>
      <c r="D19" s="30">
        <f t="shared" si="5"/>
        <v>201307.36</v>
      </c>
      <c r="E19" s="30">
        <f t="shared" si="5"/>
        <v>245305.52</v>
      </c>
      <c r="F19" s="30">
        <f t="shared" si="5"/>
        <v>205450.75</v>
      </c>
      <c r="G19" s="30">
        <f t="shared" si="5"/>
        <v>310130.99</v>
      </c>
      <c r="H19" s="30">
        <f t="shared" si="5"/>
        <v>209541.09</v>
      </c>
      <c r="I19" s="30">
        <f t="shared" si="5"/>
        <v>252780.23</v>
      </c>
      <c r="J19" s="30">
        <f t="shared" si="5"/>
        <v>72119.21</v>
      </c>
      <c r="K19" s="30">
        <f t="shared" si="3"/>
        <v>1948818.96</v>
      </c>
      <c r="L19"/>
      <c r="M19"/>
      <c r="N19"/>
    </row>
    <row r="20" spans="1:14" ht="16.5" customHeight="1">
      <c r="A20" s="18" t="s">
        <v>28</v>
      </c>
      <c r="B20" s="30">
        <v>36551.39</v>
      </c>
      <c r="C20" s="30">
        <v>27587</v>
      </c>
      <c r="D20" s="30">
        <v>24229.07</v>
      </c>
      <c r="E20" s="30">
        <v>25275.13</v>
      </c>
      <c r="F20" s="30">
        <v>22340.26</v>
      </c>
      <c r="G20" s="30">
        <v>15782.71</v>
      </c>
      <c r="H20" s="30">
        <v>21303.84</v>
      </c>
      <c r="I20" s="30">
        <v>56313.96</v>
      </c>
      <c r="J20" s="30">
        <v>11398.68</v>
      </c>
      <c r="K20" s="30">
        <f t="shared" si="3"/>
        <v>240782.03999999998</v>
      </c>
      <c r="L20"/>
      <c r="M20"/>
      <c r="N20"/>
    </row>
    <row r="21" spans="1:14" ht="16.5" customHeight="1">
      <c r="A21" s="18" t="s">
        <v>27</v>
      </c>
      <c r="B21" s="30">
        <v>1323.86</v>
      </c>
      <c r="C21" s="34">
        <v>0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0</v>
      </c>
      <c r="J21" s="34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26</v>
      </c>
      <c r="B22" s="34">
        <v>0</v>
      </c>
      <c r="C22" s="34">
        <v>0</v>
      </c>
      <c r="D22" s="30">
        <v>0</v>
      </c>
      <c r="E22" s="30">
        <v>0</v>
      </c>
      <c r="F22" s="34">
        <v>0</v>
      </c>
      <c r="G22" s="30">
        <v>0</v>
      </c>
      <c r="H22" s="30">
        <v>0</v>
      </c>
      <c r="I22" s="34">
        <v>0</v>
      </c>
      <c r="J22" s="30">
        <v>0</v>
      </c>
      <c r="K22" s="30">
        <f t="shared" si="3"/>
        <v>0</v>
      </c>
      <c r="L22"/>
      <c r="M22"/>
      <c r="N22"/>
    </row>
    <row r="23" spans="1:11" ht="12" customHeight="1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" customHeight="1">
      <c r="A24" s="18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4" ht="16.5" customHeight="1">
      <c r="A25" s="16" t="s">
        <v>25</v>
      </c>
      <c r="B25" s="30">
        <f aca="true" t="shared" si="6" ref="B25:J25">+B26+B31+B43</f>
        <v>-174315.69</v>
      </c>
      <c r="C25" s="30">
        <f t="shared" si="6"/>
        <v>-28737.1</v>
      </c>
      <c r="D25" s="30">
        <f t="shared" si="6"/>
        <v>-69914.78</v>
      </c>
      <c r="E25" s="30">
        <f t="shared" si="6"/>
        <v>-130075.69</v>
      </c>
      <c r="F25" s="30">
        <f t="shared" si="6"/>
        <v>-27073.2</v>
      </c>
      <c r="G25" s="30">
        <f t="shared" si="6"/>
        <v>-178297.69</v>
      </c>
      <c r="H25" s="30">
        <f t="shared" si="6"/>
        <v>-45422.05</v>
      </c>
      <c r="I25" s="30">
        <f t="shared" si="6"/>
        <v>-78333.63999999998</v>
      </c>
      <c r="J25" s="30">
        <f t="shared" si="6"/>
        <v>-17258.9</v>
      </c>
      <c r="K25" s="30">
        <f aca="true" t="shared" si="7" ref="K25:K33">SUM(B25:J25)</f>
        <v>-749428.7400000001</v>
      </c>
      <c r="L25"/>
      <c r="M25"/>
      <c r="N25"/>
    </row>
    <row r="26" spans="1:14" ht="16.5" customHeight="1">
      <c r="A26" s="18" t="s">
        <v>24</v>
      </c>
      <c r="B26" s="30">
        <f aca="true" t="shared" si="8" ref="B26:J26">B27+B28+B29+B30</f>
        <v>-174315.69</v>
      </c>
      <c r="C26" s="30">
        <f t="shared" si="8"/>
        <v>-28737.1</v>
      </c>
      <c r="D26" s="30">
        <f t="shared" si="8"/>
        <v>-69914.78</v>
      </c>
      <c r="E26" s="30">
        <f t="shared" si="8"/>
        <v>-130075.69</v>
      </c>
      <c r="F26" s="30">
        <f t="shared" si="8"/>
        <v>-27073.2</v>
      </c>
      <c r="G26" s="30">
        <f t="shared" si="8"/>
        <v>-178297.69</v>
      </c>
      <c r="H26" s="30">
        <f t="shared" si="8"/>
        <v>-45422.05</v>
      </c>
      <c r="I26" s="30">
        <f t="shared" si="8"/>
        <v>-78333.63999999998</v>
      </c>
      <c r="J26" s="30">
        <f t="shared" si="8"/>
        <v>-17258.9</v>
      </c>
      <c r="K26" s="30">
        <f t="shared" si="7"/>
        <v>-749428.7400000001</v>
      </c>
      <c r="L26"/>
      <c r="M26"/>
      <c r="N26"/>
    </row>
    <row r="27" spans="1:14" s="23" customFormat="1" ht="16.5" customHeight="1">
      <c r="A27" s="29" t="s">
        <v>60</v>
      </c>
      <c r="B27" s="30">
        <f>-ROUND((B9)*$E$3,2)</f>
        <v>-34214.4</v>
      </c>
      <c r="C27" s="30">
        <f aca="true" t="shared" si="9" ref="C27:J27">-ROUND((C9)*$E$3,2)</f>
        <v>-26034.8</v>
      </c>
      <c r="D27" s="30">
        <f t="shared" si="9"/>
        <v>-38117.2</v>
      </c>
      <c r="E27" s="30">
        <f t="shared" si="9"/>
        <v>-21093.6</v>
      </c>
      <c r="F27" s="30">
        <f t="shared" si="9"/>
        <v>-27073.2</v>
      </c>
      <c r="G27" s="30">
        <f t="shared" si="9"/>
        <v>-17547.2</v>
      </c>
      <c r="H27" s="30">
        <f t="shared" si="9"/>
        <v>-16592.4</v>
      </c>
      <c r="I27" s="30">
        <f t="shared" si="9"/>
        <v>-33343.2</v>
      </c>
      <c r="J27" s="30">
        <f t="shared" si="9"/>
        <v>-3379.2</v>
      </c>
      <c r="K27" s="30">
        <f t="shared" si="7"/>
        <v>-217395.2</v>
      </c>
      <c r="L27" s="28"/>
      <c r="M27"/>
      <c r="N27"/>
    </row>
    <row r="28" spans="1:14" ht="16.5" customHeight="1">
      <c r="A28" s="25" t="s">
        <v>23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30">
        <f t="shared" si="7"/>
        <v>0</v>
      </c>
      <c r="L28"/>
      <c r="M28"/>
      <c r="N28"/>
    </row>
    <row r="29" spans="1:14" ht="16.5" customHeight="1">
      <c r="A29" s="25" t="s">
        <v>22</v>
      </c>
      <c r="B29" s="30">
        <v>-215.6</v>
      </c>
      <c r="C29" s="30">
        <v>0</v>
      </c>
      <c r="D29" s="30">
        <v>-114.4</v>
      </c>
      <c r="E29" s="30">
        <v>-308</v>
      </c>
      <c r="F29" s="26">
        <v>0</v>
      </c>
      <c r="G29" s="30">
        <v>-92.4</v>
      </c>
      <c r="H29" s="30">
        <v>-16.54</v>
      </c>
      <c r="I29" s="30">
        <v>-25.84</v>
      </c>
      <c r="J29" s="30">
        <v>-7.96</v>
      </c>
      <c r="K29" s="30">
        <f t="shared" si="7"/>
        <v>-780.74</v>
      </c>
      <c r="L29"/>
      <c r="M29"/>
      <c r="N29"/>
    </row>
    <row r="30" spans="1:14" ht="16.5" customHeight="1">
      <c r="A30" s="25" t="s">
        <v>21</v>
      </c>
      <c r="B30" s="30">
        <v>-139885.69</v>
      </c>
      <c r="C30" s="30">
        <v>-2702.3</v>
      </c>
      <c r="D30" s="30">
        <v>-31683.18</v>
      </c>
      <c r="E30" s="30">
        <v>-108674.09</v>
      </c>
      <c r="F30" s="26">
        <v>0</v>
      </c>
      <c r="G30" s="30">
        <v>-160658.09</v>
      </c>
      <c r="H30" s="30">
        <v>-28813.11</v>
      </c>
      <c r="I30" s="30">
        <v>-44964.6</v>
      </c>
      <c r="J30" s="30">
        <v>-13871.74</v>
      </c>
      <c r="K30" s="30">
        <f t="shared" si="7"/>
        <v>-531252.7999999999</v>
      </c>
      <c r="L30"/>
      <c r="M30"/>
      <c r="N30"/>
    </row>
    <row r="31" spans="1:14" s="23" customFormat="1" ht="16.5" customHeight="1">
      <c r="A31" s="18" t="s">
        <v>20</v>
      </c>
      <c r="B31" s="27">
        <f aca="true" t="shared" si="10" ref="B31:J31">SUM(B32:B41)</f>
        <v>0</v>
      </c>
      <c r="C31" s="27">
        <f t="shared" si="10"/>
        <v>0</v>
      </c>
      <c r="D31" s="27">
        <f t="shared" si="10"/>
        <v>0</v>
      </c>
      <c r="E31" s="27">
        <f t="shared" si="10"/>
        <v>0</v>
      </c>
      <c r="F31" s="27">
        <f t="shared" si="10"/>
        <v>0</v>
      </c>
      <c r="G31" s="27">
        <f t="shared" si="10"/>
        <v>0</v>
      </c>
      <c r="H31" s="27">
        <f t="shared" si="10"/>
        <v>0</v>
      </c>
      <c r="I31" s="27">
        <f t="shared" si="10"/>
        <v>0</v>
      </c>
      <c r="J31" s="27">
        <f t="shared" si="10"/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19</v>
      </c>
      <c r="B32" s="17">
        <v>0</v>
      </c>
      <c r="C32" s="17">
        <v>0</v>
      </c>
      <c r="D32" s="27">
        <v>0</v>
      </c>
      <c r="E32" s="26">
        <v>0</v>
      </c>
      <c r="F32" s="26">
        <v>0</v>
      </c>
      <c r="G32" s="17">
        <v>0</v>
      </c>
      <c r="H32" s="26">
        <v>0</v>
      </c>
      <c r="I32" s="17">
        <v>0</v>
      </c>
      <c r="J32" s="27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5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3" customFormat="1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4"/>
    </row>
    <row r="39" spans="1:14" s="23" customFormat="1" ht="16.5" customHeight="1">
      <c r="A39" s="25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SUM(B39:J39)</f>
        <v>0</v>
      </c>
      <c r="L39" s="24"/>
      <c r="M39"/>
      <c r="N39"/>
    </row>
    <row r="40" spans="1:14" s="23" customFormat="1" ht="16.5" customHeight="1">
      <c r="A40" s="25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f>SUM(B40:J40)</f>
        <v>0</v>
      </c>
      <c r="L40" s="24"/>
      <c r="M40"/>
      <c r="N40"/>
    </row>
    <row r="41" spans="1:14" s="23" customFormat="1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2" ht="12" customHeight="1">
      <c r="A42" s="22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1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1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0"/>
      <c r="L44" s="9"/>
    </row>
    <row r="45" spans="1:12" ht="16.5" customHeight="1">
      <c r="A45" s="16" t="s">
        <v>8</v>
      </c>
      <c r="B45" s="27">
        <f>IF(B17+B25+B46&lt;0,0,B17+B25+B46)</f>
        <v>456261.76999999996</v>
      </c>
      <c r="C45" s="27">
        <f aca="true" t="shared" si="11" ref="C45:J45">IF(C17+C25+C46&lt;0,0,C17+C25+C46)</f>
        <v>652858.1</v>
      </c>
      <c r="D45" s="27">
        <f t="shared" si="11"/>
        <v>790452.2299999999</v>
      </c>
      <c r="E45" s="27">
        <f t="shared" si="11"/>
        <v>425981.81</v>
      </c>
      <c r="F45" s="27">
        <f t="shared" si="11"/>
        <v>551304.34</v>
      </c>
      <c r="G45" s="27">
        <f t="shared" si="11"/>
        <v>564998.05</v>
      </c>
      <c r="H45" s="27">
        <f t="shared" si="11"/>
        <v>530959.5099999999</v>
      </c>
      <c r="I45" s="27">
        <f t="shared" si="11"/>
        <v>691605.99</v>
      </c>
      <c r="J45" s="27">
        <f t="shared" si="11"/>
        <v>184795.86000000002</v>
      </c>
      <c r="K45" s="20">
        <f>SUM(B45:J45)</f>
        <v>4849217.66</v>
      </c>
      <c r="L45" s="55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27">
        <f>IF(B17+B25+B46&gt;0,0,B17+B25+B46)</f>
        <v>0</v>
      </c>
      <c r="C47" s="27">
        <f aca="true" t="shared" si="12" ref="C47:J47">IF(C17+C25+C46&gt;0,0,C17+C25+C46)</f>
        <v>0</v>
      </c>
      <c r="D47" s="27">
        <f t="shared" si="12"/>
        <v>0</v>
      </c>
      <c r="E47" s="27">
        <f t="shared" si="12"/>
        <v>0</v>
      </c>
      <c r="F47" s="27">
        <f t="shared" si="12"/>
        <v>0</v>
      </c>
      <c r="G47" s="27">
        <f t="shared" si="12"/>
        <v>0</v>
      </c>
      <c r="H47" s="27">
        <f t="shared" si="12"/>
        <v>0</v>
      </c>
      <c r="I47" s="27">
        <f t="shared" si="12"/>
        <v>0</v>
      </c>
      <c r="J47" s="27">
        <f t="shared" si="12"/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3" ref="B51:J51">SUM(B52:B63)</f>
        <v>456261.77</v>
      </c>
      <c r="C51" s="10">
        <f t="shared" si="13"/>
        <v>652858.1</v>
      </c>
      <c r="D51" s="10">
        <f t="shared" si="13"/>
        <v>790452.23</v>
      </c>
      <c r="E51" s="10">
        <f t="shared" si="13"/>
        <v>425981.81</v>
      </c>
      <c r="F51" s="10">
        <f t="shared" si="13"/>
        <v>551304.33</v>
      </c>
      <c r="G51" s="10">
        <f t="shared" si="13"/>
        <v>564998.05</v>
      </c>
      <c r="H51" s="10">
        <f t="shared" si="13"/>
        <v>530959.52</v>
      </c>
      <c r="I51" s="10">
        <f>SUM(I52:I64)</f>
        <v>691605.99</v>
      </c>
      <c r="J51" s="10">
        <f t="shared" si="13"/>
        <v>184795.87</v>
      </c>
      <c r="K51" s="5">
        <f>SUM(K52:K64)</f>
        <v>4849217.67</v>
      </c>
      <c r="L51" s="9"/>
    </row>
    <row r="52" spans="1:11" ht="16.5" customHeight="1">
      <c r="A52" s="7" t="s">
        <v>61</v>
      </c>
      <c r="B52" s="8">
        <v>398042.77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4" ref="K52:K63">SUM(B52:J52)</f>
        <v>398042.77</v>
      </c>
    </row>
    <row r="53" spans="1:11" ht="16.5" customHeight="1">
      <c r="A53" s="7" t="s">
        <v>62</v>
      </c>
      <c r="B53" s="8">
        <v>58219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4"/>
        <v>58219</v>
      </c>
    </row>
    <row r="54" spans="1:11" ht="16.5" customHeight="1">
      <c r="A54" s="7" t="s">
        <v>4</v>
      </c>
      <c r="B54" s="6">
        <v>0</v>
      </c>
      <c r="C54" s="8">
        <v>652858.1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4"/>
        <v>652858.1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790452.23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790452.23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425981.81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425981.81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551304.33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551304.33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564998.05</v>
      </c>
      <c r="H58" s="6">
        <v>0</v>
      </c>
      <c r="I58" s="6">
        <v>0</v>
      </c>
      <c r="J58" s="6">
        <v>0</v>
      </c>
      <c r="K58" s="5">
        <f t="shared" si="14"/>
        <v>564998.05</v>
      </c>
    </row>
    <row r="59" spans="1:11" ht="16.5" customHeight="1">
      <c r="A59" s="7" t="s">
        <v>54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530959.52</v>
      </c>
      <c r="I59" s="6">
        <v>0</v>
      </c>
      <c r="J59" s="6">
        <v>0</v>
      </c>
      <c r="K59" s="5">
        <f t="shared" si="14"/>
        <v>530959.52</v>
      </c>
    </row>
    <row r="60" spans="1:11" ht="16.5" customHeight="1">
      <c r="A60" s="7" t="s">
        <v>55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0</v>
      </c>
    </row>
    <row r="61" spans="1:11" ht="16.5" customHeight="1">
      <c r="A61" s="7" t="s">
        <v>56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260527.98</v>
      </c>
      <c r="J61" s="6">
        <v>0</v>
      </c>
      <c r="K61" s="5">
        <f t="shared" si="14"/>
        <v>260527.98</v>
      </c>
    </row>
    <row r="62" spans="1:11" ht="16.5" customHeight="1">
      <c r="A62" s="7" t="s">
        <v>57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431078.01</v>
      </c>
      <c r="J62" s="6">
        <v>0</v>
      </c>
      <c r="K62" s="5">
        <f t="shared" si="14"/>
        <v>431078.01</v>
      </c>
    </row>
    <row r="63" spans="1:11" ht="16.5" customHeight="1">
      <c r="A63" s="7" t="s">
        <v>58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184795.87</v>
      </c>
      <c r="K63" s="5">
        <f t="shared" si="14"/>
        <v>184795.87</v>
      </c>
    </row>
    <row r="64" spans="1:11" ht="18" customHeight="1">
      <c r="A64" s="4" t="s">
        <v>69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2020-05-11T21:57:52Z</dcterms:modified>
  <cp:category/>
  <cp:version/>
  <cp:contentType/>
  <cp:contentStatus/>
</cp:coreProperties>
</file>