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<sst xmlns="http://schemas.openxmlformats.org/spreadsheetml/2006/main" count="77" uniqueCount="76">
  <si>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</si>
  <si>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</si>
  <si>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</si>
  <si>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</si>
  <si>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</si>
  <si>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</si>
  <si>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</si>
  <si>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</si>
  <si>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</si>
  <si>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</si>
  <si>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</si>
  <si>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</si>
  <si>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</si>
  <si>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</si>
  <si>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</si>
  <si>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</si>
  <si>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</si>
  <si>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</si>
  <si>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</si>
  <si>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</si>
  <si>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</si>
  <si>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</si>
  <si>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</si>
  <si>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</si>
  <si>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</si>
  <si>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</si>
  <si>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</si>
  <si>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</si>
  <si>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</si>
  <si>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</si>
  <si>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</si>
  <si>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</si>
  <si>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</si>
  <si>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</si>
  <si>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</si>
  <si>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</si>
  <si>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</si>
  <si>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</si>
  <si>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</si>
  <si>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</si>
  <si>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</si>
  <si>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</si>
  <si>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</si>
  <si>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</si>
  <si>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</si>
  <si>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</si>
  <si>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</si>
  <si>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</si>
  <si>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</si>
  <si>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</si>
  <si>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</si>
  <si>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</si>
  <si>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</si>
  <si>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</si>
  <si>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</si>
  <si>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</si>
  <si>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</si>
  <si>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</si>
  <si>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</si>
  <si>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</si>
  <si>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</si>
  <si>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</si>
  <si>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</si>
  <si>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</si>
  <si>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</si>
  <si>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</si>
  <si>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</si>
  <si>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</si>
  <si>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</si>
  <si>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</si>
  <si>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</si>
  <si>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</si>
  <si>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</si>
  <si>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</si>
  <si>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31/05/20 - VENCIMENTO 05/06/20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</si>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</sst>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9286</v>
      </c>
      <c r="C7" s="10">
        <f>C8+C11</f>
        <v>14481</v>
      </c>
      <c r="D7" s="10">
        <f aca="true" t="shared" si="0" ref="D7:K7">D8+D11</f>
        <v>37658</v>
      </c>
      <c r="E7" s="10">
        <f t="shared" si="0"/>
        <v>42358</v>
      </c>
      <c r="F7" s="10">
        <f t="shared" si="0"/>
        <v>47869</v>
      </c>
      <c r="G7" s="10">
        <f t="shared" si="0"/>
        <v>17531</v>
      </c>
      <c r="H7" s="10">
        <f t="shared" si="0"/>
        <v>7847</v>
      </c>
      <c r="I7" s="10">
        <f t="shared" si="0"/>
        <v>18500</v>
      </c>
      <c r="J7" s="10">
        <f t="shared" si="0"/>
        <v>10215</v>
      </c>
      <c r="K7" s="10">
        <f t="shared" si="0"/>
        <v>32544</v>
      </c>
      <c r="L7" s="10">
        <f>SUM(B7:K7)</f>
        <v>238289</v>
      </c>
      <c r="M7" s="11"/>
    </row>
    <row r="8" spans="1:13" ht="17.25" customHeight="1">
      <c r="A8" s="12" t="s">
        <v>18</v>
      </c>
      <c r="B8" s="13">
        <f>B9+B10</f>
        <v>816</v>
      </c>
      <c r="C8" s="13">
        <f aca="true" t="shared" si="1" ref="C8:K8">C9+C10</f>
        <v>1337</v>
      </c>
      <c r="D8" s="13">
        <f t="shared" si="1"/>
        <v>3431</v>
      </c>
      <c r="E8" s="13">
        <f t="shared" si="1"/>
        <v>3269</v>
      </c>
      <c r="F8" s="13">
        <f t="shared" si="1"/>
        <v>4162</v>
      </c>
      <c r="G8" s="13">
        <f t="shared" si="1"/>
        <v>1358</v>
      </c>
      <c r="H8" s="13">
        <f t="shared" si="1"/>
        <v>572</v>
      </c>
      <c r="I8" s="13">
        <f t="shared" si="1"/>
        <v>1043</v>
      </c>
      <c r="J8" s="13">
        <f t="shared" si="1"/>
        <v>477</v>
      </c>
      <c r="K8" s="13">
        <f t="shared" si="1"/>
        <v>1935</v>
      </c>
      <c r="L8" s="13">
        <f>SUM(B8:K8)</f>
        <v>18400</v>
      </c>
      <c r="M8"/>
    </row>
    <row r="9" spans="1:13" ht="17.25" customHeight="1">
      <c r="A9" s="14" t="s">
        <v>19</v>
      </c>
      <c r="B9" s="15">
        <v>815</v>
      </c>
      <c r="C9" s="15">
        <v>1337</v>
      </c>
      <c r="D9" s="15">
        <v>3431</v>
      </c>
      <c r="E9" s="15">
        <v>3269</v>
      </c>
      <c r="F9" s="15">
        <v>4162</v>
      </c>
      <c r="G9" s="15">
        <v>1358</v>
      </c>
      <c r="H9" s="15">
        <v>572</v>
      </c>
      <c r="I9" s="15">
        <v>1043</v>
      </c>
      <c r="J9" s="15">
        <v>477</v>
      </c>
      <c r="K9" s="15">
        <v>1935</v>
      </c>
      <c r="L9" s="13">
        <f>SUM(B9:K9)</f>
        <v>18399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8470</v>
      </c>
      <c r="C11" s="15">
        <v>13144</v>
      </c>
      <c r="D11" s="15">
        <v>34227</v>
      </c>
      <c r="E11" s="15">
        <v>39089</v>
      </c>
      <c r="F11" s="15">
        <v>43707</v>
      </c>
      <c r="G11" s="15">
        <v>16173</v>
      </c>
      <c r="H11" s="15">
        <v>7275</v>
      </c>
      <c r="I11" s="15">
        <v>17457</v>
      </c>
      <c r="J11" s="15">
        <v>9738</v>
      </c>
      <c r="K11" s="15">
        <v>30609</v>
      </c>
      <c r="L11" s="13">
        <f>SUM(B11:K11)</f>
        <v>219889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1.18809649737556</v>
      </c>
      <c r="C15" s="22">
        <v>1.730615478417229</v>
      </c>
      <c r="D15" s="22">
        <v>1.984688573893121</v>
      </c>
      <c r="E15" s="22">
        <v>1.56881548701982</v>
      </c>
      <c r="F15" s="22">
        <v>1.514183938104256</v>
      </c>
      <c r="G15" s="22">
        <v>1.969854947434627</v>
      </c>
      <c r="H15" s="22">
        <v>1.994423810967311</v>
      </c>
      <c r="I15" s="22">
        <v>1.459335248236674</v>
      </c>
      <c r="J15" s="22">
        <v>2.010093017237388</v>
      </c>
      <c r="K15" s="22">
        <v>1.674382525894733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67137.8</v>
      </c>
      <c r="C17" s="25">
        <f aca="true" t="shared" si="2" ref="C17:L17">C18+C19+C20+C21+C22</f>
        <v>83835.4</v>
      </c>
      <c r="D17" s="25">
        <f t="shared" si="2"/>
        <v>297066.65</v>
      </c>
      <c r="E17" s="25">
        <f t="shared" si="2"/>
        <v>266216.63</v>
      </c>
      <c r="F17" s="25">
        <f t="shared" si="2"/>
        <v>265163.71</v>
      </c>
      <c r="G17" s="25">
        <f t="shared" si="2"/>
        <v>144178.09</v>
      </c>
      <c r="H17" s="25">
        <f t="shared" si="2"/>
        <v>72185.93000000001</v>
      </c>
      <c r="I17" s="25">
        <f t="shared" si="2"/>
        <v>93761.36</v>
      </c>
      <c r="J17" s="25">
        <f t="shared" si="2"/>
        <v>88037.15999999999</v>
      </c>
      <c r="K17" s="25">
        <f t="shared" si="2"/>
        <v>176455.25</v>
      </c>
      <c r="L17" s="25">
        <f t="shared" si="2"/>
        <v>1554037.9800000002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53453</v>
      </c>
      <c r="C18" s="33">
        <f t="shared" si="3"/>
        <v>44914.27</v>
      </c>
      <c r="D18" s="33">
        <f t="shared" si="3"/>
        <v>139101.12</v>
      </c>
      <c r="E18" s="33">
        <f t="shared" si="3"/>
        <v>158232.54</v>
      </c>
      <c r="F18" s="33">
        <f t="shared" si="3"/>
        <v>158293.21</v>
      </c>
      <c r="G18" s="33">
        <f t="shared" si="3"/>
        <v>63702.39</v>
      </c>
      <c r="H18" s="33">
        <f t="shared" si="3"/>
        <v>31416.25</v>
      </c>
      <c r="I18" s="33">
        <f t="shared" si="3"/>
        <v>61518.05</v>
      </c>
      <c r="J18" s="33">
        <f t="shared" si="3"/>
        <v>36573.79</v>
      </c>
      <c r="K18" s="33">
        <f t="shared" si="3"/>
        <v>95135.88</v>
      </c>
      <c r="L18" s="33">
        <f>SUM(B18:K18)</f>
        <v>842340.5000000001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10054.32</v>
      </c>
      <c r="C19" s="33">
        <f t="shared" si="4"/>
        <v>32815.06</v>
      </c>
      <c r="D19" s="33">
        <f t="shared" si="4"/>
        <v>136971.28</v>
      </c>
      <c r="E19" s="33">
        <f t="shared" si="4"/>
        <v>90005.12</v>
      </c>
      <c r="F19" s="33">
        <f t="shared" si="4"/>
        <v>81391.83</v>
      </c>
      <c r="G19" s="33">
        <f t="shared" si="4"/>
        <v>61782.08</v>
      </c>
      <c r="H19" s="33">
        <f t="shared" si="4"/>
        <v>31241.07</v>
      </c>
      <c r="I19" s="33">
        <f t="shared" si="4"/>
        <v>28257.41</v>
      </c>
      <c r="J19" s="33">
        <f t="shared" si="4"/>
        <v>36942.93</v>
      </c>
      <c r="K19" s="33">
        <f t="shared" si="4"/>
        <v>64157.98</v>
      </c>
      <c r="L19" s="33">
        <f>SUM(B19:K19)</f>
        <v>573619.0800000001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1323.77</v>
      </c>
      <c r="C21" s="29">
        <v>0</v>
      </c>
      <c r="D21" s="29">
        <v>0</v>
      </c>
      <c r="E21" s="29">
        <v>0</v>
      </c>
      <c r="F21" s="33">
        <v>1323.77</v>
      </c>
      <c r="G21" s="29">
        <v>0</v>
      </c>
      <c r="H21" s="33">
        <v>1323.77</v>
      </c>
      <c r="I21" s="29">
        <v>0</v>
      </c>
      <c r="J21" s="29">
        <v>2647.54</v>
      </c>
      <c r="K21" s="29">
        <v>0</v>
      </c>
      <c r="L21" s="33">
        <f>SUM(B21:K21)</f>
        <v>6618.85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-3586</v>
      </c>
      <c r="C25" s="33">
        <f t="shared" si="5"/>
        <v>-5882.8</v>
      </c>
      <c r="D25" s="33">
        <f t="shared" si="5"/>
        <v>-15096.4</v>
      </c>
      <c r="E25" s="33">
        <f t="shared" si="5"/>
        <v>-14383.6</v>
      </c>
      <c r="F25" s="33">
        <f t="shared" si="5"/>
        <v>-18312.8</v>
      </c>
      <c r="G25" s="33">
        <f t="shared" si="5"/>
        <v>-5975.2</v>
      </c>
      <c r="H25" s="33">
        <f t="shared" si="5"/>
        <v>-2516.8</v>
      </c>
      <c r="I25" s="33">
        <f t="shared" si="5"/>
        <v>-4589.2</v>
      </c>
      <c r="J25" s="33">
        <f t="shared" si="5"/>
        <v>-2098.8</v>
      </c>
      <c r="K25" s="33">
        <f t="shared" si="5"/>
        <v>-8514</v>
      </c>
      <c r="L25" s="33">
        <f aca="true" t="shared" si="6" ref="L25:L31">SUM(B25:K25)</f>
        <v>-80955.59999999999</v>
      </c>
      <c r="M25"/>
    </row>
    <row r="26" spans="1:13" ht="18.75" customHeight="1">
      <c r="A26" s="27" t="s">
        <v>31</v>
      </c>
      <c r="B26" s="33">
        <f>B27+B28+B29+B30</f>
        <v>-3586</v>
      </c>
      <c r="C26" s="33">
        <f aca="true" t="shared" si="7" ref="C26:K26">C27+C28+C29+C30</f>
        <v>-5882.8</v>
      </c>
      <c r="D26" s="33">
        <f t="shared" si="7"/>
        <v>-15096.4</v>
      </c>
      <c r="E26" s="33">
        <f t="shared" si="7"/>
        <v>-14383.6</v>
      </c>
      <c r="F26" s="33">
        <f t="shared" si="7"/>
        <v>-18312.8</v>
      </c>
      <c r="G26" s="33">
        <f t="shared" si="7"/>
        <v>-5975.2</v>
      </c>
      <c r="H26" s="33">
        <f t="shared" si="7"/>
        <v>-2516.8</v>
      </c>
      <c r="I26" s="33">
        <f t="shared" si="7"/>
        <v>-4589.2</v>
      </c>
      <c r="J26" s="33">
        <f t="shared" si="7"/>
        <v>-2098.8</v>
      </c>
      <c r="K26" s="33">
        <f t="shared" si="7"/>
        <v>-8514</v>
      </c>
      <c r="L26" s="33">
        <f t="shared" si="6"/>
        <v>-80955.59999999999</v>
      </c>
      <c r="M26"/>
    </row>
    <row r="27" spans="1:13" s="36" customFormat="1" ht="18.75" customHeight="1">
      <c r="A27" s="34" t="s">
        <v>59</v>
      </c>
      <c r="B27" s="33">
        <f>-ROUND((B9)*$E$3,2)</f>
        <v>-3586</v>
      </c>
      <c r="C27" s="33">
        <f aca="true" t="shared" si="8" ref="C27:K27">-ROUND((C9)*$E$3,2)</f>
        <v>-5882.8</v>
      </c>
      <c r="D27" s="33">
        <f t="shared" si="8"/>
        <v>-15096.4</v>
      </c>
      <c r="E27" s="33">
        <f t="shared" si="8"/>
        <v>-14383.6</v>
      </c>
      <c r="F27" s="33">
        <f t="shared" si="8"/>
        <v>-18312.8</v>
      </c>
      <c r="G27" s="33">
        <f t="shared" si="8"/>
        <v>-5975.2</v>
      </c>
      <c r="H27" s="33">
        <f t="shared" si="8"/>
        <v>-2516.8</v>
      </c>
      <c r="I27" s="33">
        <f t="shared" si="8"/>
        <v>-4589.2</v>
      </c>
      <c r="J27" s="33">
        <f t="shared" si="8"/>
        <v>-2098.8</v>
      </c>
      <c r="K27" s="33">
        <f t="shared" si="8"/>
        <v>-8514</v>
      </c>
      <c r="L27" s="33">
        <f t="shared" si="6"/>
        <v>-80955.59999999999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63551.8</v>
      </c>
      <c r="C46" s="41">
        <f aca="true" t="shared" si="11" ref="C46:K46">IF(C17+C25+C38+C47&lt;0,0,C17+C25+C47)</f>
        <v>77952.59999999999</v>
      </c>
      <c r="D46" s="41">
        <f t="shared" si="11"/>
        <v>281970.25</v>
      </c>
      <c r="E46" s="41">
        <f t="shared" si="11"/>
        <v>251833.03</v>
      </c>
      <c r="F46" s="41">
        <f t="shared" si="11"/>
        <v>246850.91000000003</v>
      </c>
      <c r="G46" s="41">
        <f t="shared" si="11"/>
        <v>138202.88999999998</v>
      </c>
      <c r="H46" s="41">
        <f t="shared" si="11"/>
        <v>69669.13</v>
      </c>
      <c r="I46" s="41">
        <f t="shared" si="11"/>
        <v>89172.16</v>
      </c>
      <c r="J46" s="41">
        <f t="shared" si="11"/>
        <v>85938.35999999999</v>
      </c>
      <c r="K46" s="41">
        <f t="shared" si="11"/>
        <v>167941.25</v>
      </c>
      <c r="L46" s="42">
        <f>SUM(B46:K46)</f>
        <v>1473082.38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63551.8</v>
      </c>
      <c r="C52" s="41">
        <f aca="true" t="shared" si="13" ref="C52:J52">SUM(C53:C64)</f>
        <v>77952.6</v>
      </c>
      <c r="D52" s="41">
        <f t="shared" si="13"/>
        <v>281970.25</v>
      </c>
      <c r="E52" s="41">
        <f t="shared" si="13"/>
        <v>251833.04</v>
      </c>
      <c r="F52" s="41">
        <f t="shared" si="13"/>
        <v>246850.9</v>
      </c>
      <c r="G52" s="41">
        <f t="shared" si="13"/>
        <v>138202.9</v>
      </c>
      <c r="H52" s="41">
        <f t="shared" si="13"/>
        <v>69669.13</v>
      </c>
      <c r="I52" s="41">
        <f>SUM(I53:I67)</f>
        <v>89172.16</v>
      </c>
      <c r="J52" s="41">
        <f t="shared" si="13"/>
        <v>85938.35</v>
      </c>
      <c r="K52" s="41">
        <f>SUM(K53:K66)</f>
        <v>167941.24</v>
      </c>
      <c r="L52" s="46">
        <f>SUM(B52:K52)</f>
        <v>1473082.37</v>
      </c>
      <c r="M52" s="40"/>
    </row>
    <row r="53" spans="1:13" ht="18.75" customHeight="1">
      <c r="A53" s="47" t="s">
        <v>52</v>
      </c>
      <c r="B53" s="48">
        <v>63551.8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63551.8</v>
      </c>
      <c r="M53" s="40"/>
    </row>
    <row r="54" spans="1:12" ht="18.75" customHeight="1">
      <c r="A54" s="47" t="s">
        <v>62</v>
      </c>
      <c r="B54" s="17">
        <v>0</v>
      </c>
      <c r="C54" s="48">
        <v>67943.49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67943.49</v>
      </c>
    </row>
    <row r="55" spans="1:12" ht="18.75" customHeight="1">
      <c r="A55" s="47" t="s">
        <v>63</v>
      </c>
      <c r="B55" s="17">
        <v>0</v>
      </c>
      <c r="C55" s="48">
        <v>10009.11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10009.11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281970.25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281970.25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251833.04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251833.04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246850.9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246850.9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138202.9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138202.9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69669.13</v>
      </c>
      <c r="I60" s="17">
        <v>0</v>
      </c>
      <c r="J60" s="17">
        <v>0</v>
      </c>
      <c r="K60" s="17">
        <v>0</v>
      </c>
      <c r="L60" s="46">
        <f t="shared" si="14"/>
        <v>69669.13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85938.35</v>
      </c>
      <c r="K62" s="17">
        <v>0</v>
      </c>
      <c r="L62" s="46">
        <f t="shared" si="14"/>
        <v>85938.35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69695.61</v>
      </c>
      <c r="L63" s="46">
        <f t="shared" si="14"/>
        <v>69695.61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98245.63</v>
      </c>
      <c r="L64" s="46">
        <f t="shared" si="14"/>
        <v>98245.63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89172.16</v>
      </c>
      <c r="J67" s="53">
        <v>0</v>
      </c>
      <c r="K67" s="53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2020-06-04T21:18:21Z</dcterms:modified>
  <cp:category/>
  <cp:version/>
  <cp:contentType/>
  <cp:contentStatus/>
</cp:coreProperties>
</file>