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<sst xmlns="http://schemas.openxmlformats.org/spreadsheetml/2006/main" count="77" uniqueCount="76">
  <si>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</si>
  <si>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</si>
  <si>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</si>
  <si>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</si>
  <si>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</si>
  <si>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</si>
  <si>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</si>
  <si>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</si>
  <si>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</si>
  <si>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</si>
  <si>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</si>
  <si>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</si>
  <si>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</si>
  <si>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</si>
  <si>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</si>
  <si>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</si>
  <si>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</si>
  <si>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</si>
  <si>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</si>
  <si>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</si>
  <si>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</si>
  <si>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</si>
  <si>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</si>
  <si>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</si>
  <si>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</si>
  <si>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</si>
  <si>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</si>
  <si>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</si>
  <si>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</si>
  <si>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</si>
  <si>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</si>
  <si>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</si>
  <si>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</si>
  <si>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</si>
  <si>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</si>
  <si>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</si>
  <si>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</si>
  <si>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</si>
  <si>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</si>
  <si>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</si>
  <si>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</si>
  <si>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</si>
  <si>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</si>
  <si>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</si>
  <si>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</si>
  <si>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</si>
  <si>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</si>
  <si>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</si>
  <si>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</si>
  <si>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</si>
  <si>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</si>
  <si>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</si>
  <si>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</si>
  <si>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</si>
  <si>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</si>
  <si>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</si>
  <si>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</si>
  <si>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</si>
  <si>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</si>
  <si>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</si>
  <si>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</si>
  <si>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</si>
  <si>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</si>
  <si>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</si>
  <si>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</si>
  <si>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</si>
  <si>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</si>
  <si>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</si>
  <si>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</si>
  <si>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</si>
  <si>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</si>
  <si>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</si>
  <si>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</si>
  <si>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</si>
  <si>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28/05/20 - VENCIMENTO 04/06/20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</si>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</sst>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30919</v>
      </c>
      <c r="C7" s="10">
        <f>C8+C11</f>
        <v>47121</v>
      </c>
      <c r="D7" s="10">
        <f aca="true" t="shared" si="0" ref="D7:K7">D8+D11</f>
        <v>112736</v>
      </c>
      <c r="E7" s="10">
        <f t="shared" si="0"/>
        <v>119560</v>
      </c>
      <c r="F7" s="10">
        <f t="shared" si="0"/>
        <v>134082</v>
      </c>
      <c r="G7" s="10">
        <f t="shared" si="0"/>
        <v>58311</v>
      </c>
      <c r="H7" s="10">
        <f t="shared" si="0"/>
        <v>22818</v>
      </c>
      <c r="I7" s="10">
        <f t="shared" si="0"/>
        <v>47380</v>
      </c>
      <c r="J7" s="10">
        <f t="shared" si="0"/>
        <v>35421</v>
      </c>
      <c r="K7" s="10">
        <f t="shared" si="0"/>
        <v>90269</v>
      </c>
      <c r="L7" s="10">
        <f>SUM(B7:K7)</f>
        <v>698617</v>
      </c>
      <c r="M7" s="11"/>
    </row>
    <row r="8" spans="1:13" ht="17.25" customHeight="1">
      <c r="A8" s="12" t="s">
        <v>18</v>
      </c>
      <c r="B8" s="13">
        <f>B9+B10</f>
        <v>2011</v>
      </c>
      <c r="C8" s="13">
        <f aca="true" t="shared" si="1" ref="C8:K8">C9+C10</f>
        <v>3356</v>
      </c>
      <c r="D8" s="13">
        <f t="shared" si="1"/>
        <v>7693</v>
      </c>
      <c r="E8" s="13">
        <f t="shared" si="1"/>
        <v>7167</v>
      </c>
      <c r="F8" s="13">
        <f t="shared" si="1"/>
        <v>7587</v>
      </c>
      <c r="G8" s="13">
        <f t="shared" si="1"/>
        <v>3823</v>
      </c>
      <c r="H8" s="13">
        <f t="shared" si="1"/>
        <v>1310</v>
      </c>
      <c r="I8" s="13">
        <f t="shared" si="1"/>
        <v>2017</v>
      </c>
      <c r="J8" s="13">
        <f t="shared" si="1"/>
        <v>1685</v>
      </c>
      <c r="K8" s="13">
        <f t="shared" si="1"/>
        <v>4925</v>
      </c>
      <c r="L8" s="13">
        <f>SUM(B8:K8)</f>
        <v>41574</v>
      </c>
      <c r="M8"/>
    </row>
    <row r="9" spans="1:13" ht="17.25" customHeight="1">
      <c r="A9" s="14" t="s">
        <v>19</v>
      </c>
      <c r="B9" s="15">
        <v>2010</v>
      </c>
      <c r="C9" s="15">
        <v>3356</v>
      </c>
      <c r="D9" s="15">
        <v>7693</v>
      </c>
      <c r="E9" s="15">
        <v>7167</v>
      </c>
      <c r="F9" s="15">
        <v>7587</v>
      </c>
      <c r="G9" s="15">
        <v>3823</v>
      </c>
      <c r="H9" s="15">
        <v>1310</v>
      </c>
      <c r="I9" s="15">
        <v>2017</v>
      </c>
      <c r="J9" s="15">
        <v>1685</v>
      </c>
      <c r="K9" s="15">
        <v>4925</v>
      </c>
      <c r="L9" s="13">
        <f>SUM(B9:K9)</f>
        <v>41573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28908</v>
      </c>
      <c r="C11" s="15">
        <v>43765</v>
      </c>
      <c r="D11" s="15">
        <v>105043</v>
      </c>
      <c r="E11" s="15">
        <v>112393</v>
      </c>
      <c r="F11" s="15">
        <v>126495</v>
      </c>
      <c r="G11" s="15">
        <v>54488</v>
      </c>
      <c r="H11" s="15">
        <v>21508</v>
      </c>
      <c r="I11" s="15">
        <v>45363</v>
      </c>
      <c r="J11" s="15">
        <v>33736</v>
      </c>
      <c r="K11" s="15">
        <v>85344</v>
      </c>
      <c r="L11" s="13">
        <f>SUM(B11:K11)</f>
        <v>657043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1.238659303930615</v>
      </c>
      <c r="C15" s="22">
        <v>1.81524974621521</v>
      </c>
      <c r="D15" s="22">
        <v>2.089578757463879</v>
      </c>
      <c r="E15" s="22">
        <v>1.64452318738412</v>
      </c>
      <c r="F15" s="22">
        <v>1.588675170752142</v>
      </c>
      <c r="G15" s="22">
        <v>2.05516423083471</v>
      </c>
      <c r="H15" s="22">
        <v>2.082074413130069</v>
      </c>
      <c r="I15" s="22">
        <v>1.535591398009759</v>
      </c>
      <c r="J15" s="22">
        <v>2.088451783517835</v>
      </c>
      <c r="K15" s="22">
        <v>1.760054559354368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224085.96</v>
      </c>
      <c r="C17" s="25">
        <f aca="true" t="shared" si="2" ref="C17:L17">C18+C19+C20+C21+C22</f>
        <v>271405.71</v>
      </c>
      <c r="D17" s="25">
        <f t="shared" si="2"/>
        <v>891145.5</v>
      </c>
      <c r="E17" s="25">
        <f t="shared" si="2"/>
        <v>752469.63</v>
      </c>
      <c r="F17" s="25">
        <f t="shared" si="2"/>
        <v>729869.31</v>
      </c>
      <c r="G17" s="25">
        <f t="shared" si="2"/>
        <v>454151.44</v>
      </c>
      <c r="H17" s="25">
        <f t="shared" si="2"/>
        <v>199734.81999999998</v>
      </c>
      <c r="I17" s="25">
        <f t="shared" si="2"/>
        <v>245922.49</v>
      </c>
      <c r="J17" s="25">
        <f t="shared" si="2"/>
        <v>279380.89</v>
      </c>
      <c r="K17" s="25">
        <f t="shared" si="2"/>
        <v>481610.52</v>
      </c>
      <c r="L17" s="25">
        <f t="shared" si="2"/>
        <v>4529776.27</v>
      </c>
      <c r="M17"/>
    </row>
    <row r="18" spans="1:13" ht="17.25" customHeight="1">
      <c r="A18" s="26" t="s">
        <v>25</v>
      </c>
      <c r="B18" s="33">
        <f aca="true" t="shared" si="3" ref="B18:K18">ROUND(B13*B7,2)</f>
        <v>177979.04</v>
      </c>
      <c r="C18" s="33">
        <f t="shared" si="3"/>
        <v>146150.49</v>
      </c>
      <c r="D18" s="33">
        <f t="shared" si="3"/>
        <v>416424.24</v>
      </c>
      <c r="E18" s="33">
        <f t="shared" si="3"/>
        <v>446628.34</v>
      </c>
      <c r="F18" s="33">
        <f t="shared" si="3"/>
        <v>443382.36</v>
      </c>
      <c r="G18" s="33">
        <f t="shared" si="3"/>
        <v>211884.68</v>
      </c>
      <c r="H18" s="33">
        <f t="shared" si="3"/>
        <v>91354.14</v>
      </c>
      <c r="I18" s="33">
        <f t="shared" si="3"/>
        <v>157552.71</v>
      </c>
      <c r="J18" s="33">
        <f t="shared" si="3"/>
        <v>126821.35</v>
      </c>
      <c r="K18" s="33">
        <f t="shared" si="3"/>
        <v>263883.37</v>
      </c>
      <c r="L18" s="33">
        <f>SUM(B18:K18)</f>
        <v>2482060.72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42476.35</v>
      </c>
      <c r="C19" s="33">
        <f t="shared" si="4"/>
        <v>119149.15</v>
      </c>
      <c r="D19" s="33">
        <f t="shared" si="4"/>
        <v>453727.01</v>
      </c>
      <c r="E19" s="33">
        <f t="shared" si="4"/>
        <v>287862.32</v>
      </c>
      <c r="F19" s="33">
        <f t="shared" si="4"/>
        <v>261008.19</v>
      </c>
      <c r="G19" s="33">
        <f t="shared" si="4"/>
        <v>223573.14</v>
      </c>
      <c r="H19" s="33">
        <f t="shared" si="4"/>
        <v>98851.98</v>
      </c>
      <c r="I19" s="33">
        <f t="shared" si="4"/>
        <v>84383.88</v>
      </c>
      <c r="J19" s="33">
        <f t="shared" si="4"/>
        <v>138038.92</v>
      </c>
      <c r="K19" s="33">
        <f t="shared" si="4"/>
        <v>200565.76</v>
      </c>
      <c r="L19" s="33">
        <f>SUM(B19:K19)</f>
        <v>1909636.7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-8844</v>
      </c>
      <c r="C25" s="33">
        <f t="shared" si="5"/>
        <v>-14766.4</v>
      </c>
      <c r="D25" s="33">
        <f t="shared" si="5"/>
        <v>-33849.2</v>
      </c>
      <c r="E25" s="33">
        <f t="shared" si="5"/>
        <v>-31534.8</v>
      </c>
      <c r="F25" s="33">
        <f t="shared" si="5"/>
        <v>-33382.8</v>
      </c>
      <c r="G25" s="33">
        <f t="shared" si="5"/>
        <v>-16821.2</v>
      </c>
      <c r="H25" s="33">
        <f t="shared" si="5"/>
        <v>-5764</v>
      </c>
      <c r="I25" s="33">
        <f t="shared" si="5"/>
        <v>-17260.01</v>
      </c>
      <c r="J25" s="33">
        <f t="shared" si="5"/>
        <v>-7414</v>
      </c>
      <c r="K25" s="33">
        <f t="shared" si="5"/>
        <v>-21670</v>
      </c>
      <c r="L25" s="33">
        <f aca="true" t="shared" si="6" ref="L25:L31">SUM(B25:K25)</f>
        <v>-191306.41</v>
      </c>
      <c r="M25"/>
    </row>
    <row r="26" spans="1:13" ht="18.75" customHeight="1">
      <c r="A26" s="27" t="s">
        <v>31</v>
      </c>
      <c r="B26" s="33">
        <f>B27+B28+B29+B30</f>
        <v>-8844</v>
      </c>
      <c r="C26" s="33">
        <f aca="true" t="shared" si="7" ref="C26:K26">C27+C28+C29+C30</f>
        <v>-14766.4</v>
      </c>
      <c r="D26" s="33">
        <f t="shared" si="7"/>
        <v>-33849.2</v>
      </c>
      <c r="E26" s="33">
        <f t="shared" si="7"/>
        <v>-31534.8</v>
      </c>
      <c r="F26" s="33">
        <f t="shared" si="7"/>
        <v>-33382.8</v>
      </c>
      <c r="G26" s="33">
        <f t="shared" si="7"/>
        <v>-16821.2</v>
      </c>
      <c r="H26" s="33">
        <f t="shared" si="7"/>
        <v>-5764</v>
      </c>
      <c r="I26" s="33">
        <f t="shared" si="7"/>
        <v>-17260.01</v>
      </c>
      <c r="J26" s="33">
        <f t="shared" si="7"/>
        <v>-7414</v>
      </c>
      <c r="K26" s="33">
        <f t="shared" si="7"/>
        <v>-21670</v>
      </c>
      <c r="L26" s="33">
        <f t="shared" si="6"/>
        <v>-191306.41</v>
      </c>
      <c r="M26"/>
    </row>
    <row r="27" spans="1:13" s="36" customFormat="1" ht="18.75" customHeight="1">
      <c r="A27" s="34" t="s">
        <v>59</v>
      </c>
      <c r="B27" s="33">
        <f>-ROUND((B9)*$E$3,2)</f>
        <v>-8844</v>
      </c>
      <c r="C27" s="33">
        <f aca="true" t="shared" si="8" ref="C27:K27">-ROUND((C9)*$E$3,2)</f>
        <v>-14766.4</v>
      </c>
      <c r="D27" s="33">
        <f t="shared" si="8"/>
        <v>-33849.2</v>
      </c>
      <c r="E27" s="33">
        <f t="shared" si="8"/>
        <v>-31534.8</v>
      </c>
      <c r="F27" s="33">
        <f t="shared" si="8"/>
        <v>-33382.8</v>
      </c>
      <c r="G27" s="33">
        <f t="shared" si="8"/>
        <v>-16821.2</v>
      </c>
      <c r="H27" s="33">
        <f t="shared" si="8"/>
        <v>-5764</v>
      </c>
      <c r="I27" s="33">
        <f t="shared" si="8"/>
        <v>-8874.8</v>
      </c>
      <c r="J27" s="33">
        <f t="shared" si="8"/>
        <v>-7414</v>
      </c>
      <c r="K27" s="33">
        <f t="shared" si="8"/>
        <v>-21670</v>
      </c>
      <c r="L27" s="33">
        <f t="shared" si="6"/>
        <v>-182921.19999999998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-8385.21</v>
      </c>
      <c r="J30" s="17">
        <v>0</v>
      </c>
      <c r="K30" s="17">
        <v>0</v>
      </c>
      <c r="L30" s="33">
        <f t="shared" si="6"/>
        <v>-8385.21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215241.96</v>
      </c>
      <c r="C46" s="41">
        <f aca="true" t="shared" si="11" ref="C46:K46">IF(C17+C25+C38+C47&lt;0,0,C17+C25+C47)</f>
        <v>256639.31000000003</v>
      </c>
      <c r="D46" s="41">
        <f t="shared" si="11"/>
        <v>857296.3</v>
      </c>
      <c r="E46" s="41">
        <f t="shared" si="11"/>
        <v>720934.83</v>
      </c>
      <c r="F46" s="41">
        <f t="shared" si="11"/>
        <v>696486.51</v>
      </c>
      <c r="G46" s="41">
        <f t="shared" si="11"/>
        <v>437330.24</v>
      </c>
      <c r="H46" s="41">
        <f t="shared" si="11"/>
        <v>193970.81999999998</v>
      </c>
      <c r="I46" s="41">
        <f t="shared" si="11"/>
        <v>228662.47999999998</v>
      </c>
      <c r="J46" s="41">
        <f t="shared" si="11"/>
        <v>271966.89</v>
      </c>
      <c r="K46" s="41">
        <f t="shared" si="11"/>
        <v>459940.52</v>
      </c>
      <c r="L46" s="42">
        <f>SUM(B46:K46)</f>
        <v>4338469.86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215241.96</v>
      </c>
      <c r="C52" s="41">
        <f aca="true" t="shared" si="13" ref="C52:J52">SUM(C53:C64)</f>
        <v>256639.32</v>
      </c>
      <c r="D52" s="41">
        <f t="shared" si="13"/>
        <v>857296.29</v>
      </c>
      <c r="E52" s="41">
        <f t="shared" si="13"/>
        <v>720934.82</v>
      </c>
      <c r="F52" s="41">
        <f t="shared" si="13"/>
        <v>696486.5</v>
      </c>
      <c r="G52" s="41">
        <f t="shared" si="13"/>
        <v>437330.24</v>
      </c>
      <c r="H52" s="41">
        <f t="shared" si="13"/>
        <v>193970.83</v>
      </c>
      <c r="I52" s="41">
        <f>SUM(I53:I67)</f>
        <v>228662.48</v>
      </c>
      <c r="J52" s="41">
        <f t="shared" si="13"/>
        <v>271966.89</v>
      </c>
      <c r="K52" s="41">
        <f>SUM(K53:K66)</f>
        <v>459940.52</v>
      </c>
      <c r="L52" s="46">
        <f>SUM(B52:K52)</f>
        <v>4338469.85</v>
      </c>
      <c r="M52" s="40"/>
    </row>
    <row r="53" spans="1:13" ht="18.75" customHeight="1">
      <c r="A53" s="47" t="s">
        <v>52</v>
      </c>
      <c r="B53" s="48">
        <v>215241.96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215241.96</v>
      </c>
      <c r="M53" s="40"/>
    </row>
    <row r="54" spans="1:12" ht="18.75" customHeight="1">
      <c r="A54" s="47" t="s">
        <v>62</v>
      </c>
      <c r="B54" s="17">
        <v>0</v>
      </c>
      <c r="C54" s="48">
        <v>224097.45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224097.45</v>
      </c>
    </row>
    <row r="55" spans="1:12" ht="18.75" customHeight="1">
      <c r="A55" s="47" t="s">
        <v>63</v>
      </c>
      <c r="B55" s="17">
        <v>0</v>
      </c>
      <c r="C55" s="48">
        <v>32541.87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32541.87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857296.29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857296.29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720934.82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720934.82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696486.5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696486.5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437330.24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437330.24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193970.83</v>
      </c>
      <c r="I60" s="17">
        <v>0</v>
      </c>
      <c r="J60" s="17">
        <v>0</v>
      </c>
      <c r="K60" s="17">
        <v>0</v>
      </c>
      <c r="L60" s="46">
        <f t="shared" si="14"/>
        <v>193970.83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271966.89</v>
      </c>
      <c r="K62" s="17">
        <v>0</v>
      </c>
      <c r="L62" s="46">
        <f t="shared" si="14"/>
        <v>271966.89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241100.82</v>
      </c>
      <c r="L63" s="46">
        <f t="shared" si="14"/>
        <v>241100.82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218839.7</v>
      </c>
      <c r="L64" s="46">
        <f t="shared" si="14"/>
        <v>218839.7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228662.48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2020-06-03T18:16:12Z</dcterms:modified>
  <cp:category/>
  <cp:version/>
  <cp:contentType/>
  <cp:contentStatus/>
</cp:coreProperties>
</file>