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<sst xmlns="http://schemas.openxmlformats.org/spreadsheetml/2006/main" count="77" uniqueCount="76">
  <si>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</si>
  <si>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</si>
  <si>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</si>
  <si>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</si>
  <si>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</si>
  <si>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</si>
  <si>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</si>
  <si>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</si>
  <si>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</si>
  <si>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</si>
  <si>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</si>
  <si>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</si>
  <si>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</si>
  <si>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</si>
  <si>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</si>
  <si>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</si>
  <si>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</si>
  <si>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</si>
  <si>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</si>
  <si>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</si>
  <si>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</si>
  <si>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</si>
  <si>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</si>
  <si>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</si>
  <si>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</si>
  <si>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</si>
  <si>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</si>
  <si>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</si>
  <si>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</si>
  <si>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</si>
  <si>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</si>
  <si>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</si>
  <si>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</si>
  <si>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</si>
  <si>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</si>
  <si>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</si>
  <si>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</si>
  <si>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</si>
  <si>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</si>
  <si>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</si>
  <si>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</si>
  <si>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</si>
  <si>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</si>
  <si>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</si>
  <si>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</si>
  <si>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</si>
  <si>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</si>
  <si>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</si>
  <si>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</si>
  <si>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</si>
  <si>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</si>
  <si>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</si>
  <si>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</si>
  <si>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</si>
  <si>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</si>
  <si>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</si>
  <si>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</si>
  <si>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</si>
  <si>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</si>
  <si>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</si>
  <si>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</si>
  <si>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</si>
  <si>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</si>
  <si>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</si>
  <si>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</si>
  <si>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</si>
  <si>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</si>
  <si>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</si>
  <si>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</si>
  <si>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</si>
  <si>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</si>
  <si>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</si>
  <si>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</si>
  <si>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</si>
  <si>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27/05/20 - VENCIMENTO 03/06/20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</si>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</sst>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31593</v>
      </c>
      <c r="C7" s="10">
        <f>C8+C11</f>
        <v>47782</v>
      </c>
      <c r="D7" s="10">
        <f aca="true" t="shared" si="0" ref="D7:K7">D8+D11</f>
        <v>113743</v>
      </c>
      <c r="E7" s="10">
        <f t="shared" si="0"/>
        <v>120715</v>
      </c>
      <c r="F7" s="10">
        <f t="shared" si="0"/>
        <v>135075</v>
      </c>
      <c r="G7" s="10">
        <f t="shared" si="0"/>
        <v>59508</v>
      </c>
      <c r="H7" s="10">
        <f t="shared" si="0"/>
        <v>23009</v>
      </c>
      <c r="I7" s="10">
        <f t="shared" si="0"/>
        <v>47933</v>
      </c>
      <c r="J7" s="10">
        <f t="shared" si="0"/>
        <v>35580</v>
      </c>
      <c r="K7" s="10">
        <f t="shared" si="0"/>
        <v>90691</v>
      </c>
      <c r="L7" s="10">
        <f>SUM(B7:K7)</f>
        <v>705629</v>
      </c>
      <c r="M7" s="11"/>
    </row>
    <row r="8" spans="1:13" ht="17.25" customHeight="1">
      <c r="A8" s="12" t="s">
        <v>18</v>
      </c>
      <c r="B8" s="13">
        <f>B9+B10</f>
        <v>2093</v>
      </c>
      <c r="C8" s="13">
        <f aca="true" t="shared" si="1" ref="C8:K8">C9+C10</f>
        <v>3261</v>
      </c>
      <c r="D8" s="13">
        <f t="shared" si="1"/>
        <v>7633</v>
      </c>
      <c r="E8" s="13">
        <f t="shared" si="1"/>
        <v>7254</v>
      </c>
      <c r="F8" s="13">
        <f t="shared" si="1"/>
        <v>7843</v>
      </c>
      <c r="G8" s="13">
        <f t="shared" si="1"/>
        <v>3824</v>
      </c>
      <c r="H8" s="13">
        <f t="shared" si="1"/>
        <v>1214</v>
      </c>
      <c r="I8" s="13">
        <f t="shared" si="1"/>
        <v>2136</v>
      </c>
      <c r="J8" s="13">
        <f t="shared" si="1"/>
        <v>1623</v>
      </c>
      <c r="K8" s="13">
        <f t="shared" si="1"/>
        <v>4842</v>
      </c>
      <c r="L8" s="13">
        <f>SUM(B8:K8)</f>
        <v>41723</v>
      </c>
      <c r="M8"/>
    </row>
    <row r="9" spans="1:13" ht="17.25" customHeight="1">
      <c r="A9" s="14" t="s">
        <v>19</v>
      </c>
      <c r="B9" s="15">
        <v>2092</v>
      </c>
      <c r="C9" s="15">
        <v>3261</v>
      </c>
      <c r="D9" s="15">
        <v>7633</v>
      </c>
      <c r="E9" s="15">
        <v>7254</v>
      </c>
      <c r="F9" s="15">
        <v>7843</v>
      </c>
      <c r="G9" s="15">
        <v>3824</v>
      </c>
      <c r="H9" s="15">
        <v>1214</v>
      </c>
      <c r="I9" s="15">
        <v>2136</v>
      </c>
      <c r="J9" s="15">
        <v>1623</v>
      </c>
      <c r="K9" s="15">
        <v>4842</v>
      </c>
      <c r="L9" s="13">
        <f>SUM(B9:K9)</f>
        <v>41722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29500</v>
      </c>
      <c r="C11" s="15">
        <v>44521</v>
      </c>
      <c r="D11" s="15">
        <v>106110</v>
      </c>
      <c r="E11" s="15">
        <v>113461</v>
      </c>
      <c r="F11" s="15">
        <v>127232</v>
      </c>
      <c r="G11" s="15">
        <v>55684</v>
      </c>
      <c r="H11" s="15">
        <v>21795</v>
      </c>
      <c r="I11" s="15">
        <v>45797</v>
      </c>
      <c r="J11" s="15">
        <v>33957</v>
      </c>
      <c r="K11" s="15">
        <v>85849</v>
      </c>
      <c r="L11" s="13">
        <f>SUM(B11:K11)</f>
        <v>663906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1.215942384638513</v>
      </c>
      <c r="C15" s="22">
        <v>1.794809208411034</v>
      </c>
      <c r="D15" s="22">
        <v>2.073958759394342</v>
      </c>
      <c r="E15" s="22">
        <v>1.631008926932528</v>
      </c>
      <c r="F15" s="22">
        <v>1.578387940811764</v>
      </c>
      <c r="G15" s="22">
        <v>2.019412008947077</v>
      </c>
      <c r="H15" s="22">
        <v>2.069297631487811</v>
      </c>
      <c r="I15" s="22">
        <v>1.521061578332654</v>
      </c>
      <c r="J15" s="22">
        <v>2.080412256816907</v>
      </c>
      <c r="K15" s="22">
        <v>1.752978414538844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224760.37999999998</v>
      </c>
      <c r="C17" s="25">
        <f aca="true" t="shared" si="2" ref="C17:L17">C18+C19+C20+C21+C22</f>
        <v>272097.96</v>
      </c>
      <c r="D17" s="25">
        <f t="shared" si="2"/>
        <v>892355.3500000001</v>
      </c>
      <c r="E17" s="25">
        <f t="shared" si="2"/>
        <v>753470.95</v>
      </c>
      <c r="F17" s="25">
        <f t="shared" si="2"/>
        <v>730491</v>
      </c>
      <c r="G17" s="25">
        <f t="shared" si="2"/>
        <v>455359.6</v>
      </c>
      <c r="H17" s="25">
        <f t="shared" si="2"/>
        <v>200149.97999999998</v>
      </c>
      <c r="I17" s="25">
        <f t="shared" si="2"/>
        <v>246430.34</v>
      </c>
      <c r="J17" s="25">
        <f t="shared" si="2"/>
        <v>279545.65</v>
      </c>
      <c r="K17" s="25">
        <f t="shared" si="2"/>
        <v>481905.77</v>
      </c>
      <c r="L17" s="25">
        <f t="shared" si="2"/>
        <v>4536566.9799999995</v>
      </c>
      <c r="M17"/>
    </row>
    <row r="18" spans="1:13" ht="17.25" customHeight="1">
      <c r="A18" s="26" t="s">
        <v>25</v>
      </c>
      <c r="B18" s="33">
        <f aca="true" t="shared" si="3" ref="B18:K18">ROUND(B13*B7,2)</f>
        <v>181858.79</v>
      </c>
      <c r="C18" s="33">
        <f t="shared" si="3"/>
        <v>148200.65</v>
      </c>
      <c r="D18" s="33">
        <f t="shared" si="3"/>
        <v>420143.89</v>
      </c>
      <c r="E18" s="33">
        <f t="shared" si="3"/>
        <v>450942.95</v>
      </c>
      <c r="F18" s="33">
        <f t="shared" si="3"/>
        <v>446666.01</v>
      </c>
      <c r="G18" s="33">
        <f t="shared" si="3"/>
        <v>216234.22</v>
      </c>
      <c r="H18" s="33">
        <f t="shared" si="3"/>
        <v>92118.83</v>
      </c>
      <c r="I18" s="33">
        <f t="shared" si="3"/>
        <v>159391.6</v>
      </c>
      <c r="J18" s="33">
        <f t="shared" si="3"/>
        <v>127390.63</v>
      </c>
      <c r="K18" s="33">
        <f t="shared" si="3"/>
        <v>265117</v>
      </c>
      <c r="L18" s="33">
        <f>SUM(B18:K18)</f>
        <v>2508064.57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39271.02</v>
      </c>
      <c r="C19" s="33">
        <f t="shared" si="4"/>
        <v>117791.24</v>
      </c>
      <c r="D19" s="33">
        <f t="shared" si="4"/>
        <v>451217.21</v>
      </c>
      <c r="E19" s="33">
        <f t="shared" si="4"/>
        <v>284549.03</v>
      </c>
      <c r="F19" s="33">
        <f t="shared" si="4"/>
        <v>258346.23</v>
      </c>
      <c r="G19" s="33">
        <f t="shared" si="4"/>
        <v>220431.76</v>
      </c>
      <c r="H19" s="33">
        <f t="shared" si="4"/>
        <v>98502.45</v>
      </c>
      <c r="I19" s="33">
        <f t="shared" si="4"/>
        <v>83052.84</v>
      </c>
      <c r="J19" s="33">
        <f t="shared" si="4"/>
        <v>137634.4</v>
      </c>
      <c r="K19" s="33">
        <f t="shared" si="4"/>
        <v>199627.38</v>
      </c>
      <c r="L19" s="33">
        <f>SUM(B19:K19)</f>
        <v>1890423.56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-9204.8</v>
      </c>
      <c r="C25" s="33">
        <f t="shared" si="5"/>
        <v>-14348.4</v>
      </c>
      <c r="D25" s="33">
        <f t="shared" si="5"/>
        <v>-33585.2</v>
      </c>
      <c r="E25" s="33">
        <f t="shared" si="5"/>
        <v>-31917.6</v>
      </c>
      <c r="F25" s="33">
        <f t="shared" si="5"/>
        <v>-37879.2</v>
      </c>
      <c r="G25" s="33">
        <f t="shared" si="5"/>
        <v>-16825.6</v>
      </c>
      <c r="H25" s="33">
        <f t="shared" si="5"/>
        <v>-5341.6</v>
      </c>
      <c r="I25" s="33">
        <f t="shared" si="5"/>
        <v>-18714.84</v>
      </c>
      <c r="J25" s="33">
        <f t="shared" si="5"/>
        <v>-10437.06</v>
      </c>
      <c r="K25" s="33">
        <f t="shared" si="5"/>
        <v>-21372.2</v>
      </c>
      <c r="L25" s="33">
        <f aca="true" t="shared" si="6" ref="L25:L31">SUM(B25:K25)</f>
        <v>-199626.5</v>
      </c>
      <c r="M25"/>
    </row>
    <row r="26" spans="1:13" ht="18.75" customHeight="1">
      <c r="A26" s="27" t="s">
        <v>31</v>
      </c>
      <c r="B26" s="33">
        <f>B27+B28+B29+B30</f>
        <v>-9204.8</v>
      </c>
      <c r="C26" s="33">
        <f aca="true" t="shared" si="7" ref="C26:K26">C27+C28+C29+C30</f>
        <v>-14348.4</v>
      </c>
      <c r="D26" s="33">
        <f t="shared" si="7"/>
        <v>-33585.2</v>
      </c>
      <c r="E26" s="33">
        <f t="shared" si="7"/>
        <v>-31917.6</v>
      </c>
      <c r="F26" s="33">
        <f t="shared" si="7"/>
        <v>-34509.2</v>
      </c>
      <c r="G26" s="33">
        <f t="shared" si="7"/>
        <v>-16825.6</v>
      </c>
      <c r="H26" s="33">
        <f t="shared" si="7"/>
        <v>-5341.6</v>
      </c>
      <c r="I26" s="33">
        <f t="shared" si="7"/>
        <v>-18714.84</v>
      </c>
      <c r="J26" s="33">
        <f t="shared" si="7"/>
        <v>-7141.2</v>
      </c>
      <c r="K26" s="33">
        <f t="shared" si="7"/>
        <v>-21304.8</v>
      </c>
      <c r="L26" s="33">
        <f t="shared" si="6"/>
        <v>-192893.24</v>
      </c>
      <c r="M26"/>
    </row>
    <row r="27" spans="1:13" s="36" customFormat="1" ht="18.75" customHeight="1">
      <c r="A27" s="34" t="s">
        <v>59</v>
      </c>
      <c r="B27" s="33">
        <f>-ROUND((B9)*$E$3,2)</f>
        <v>-9204.8</v>
      </c>
      <c r="C27" s="33">
        <f aca="true" t="shared" si="8" ref="C27:K27">-ROUND((C9)*$E$3,2)</f>
        <v>-14348.4</v>
      </c>
      <c r="D27" s="33">
        <f t="shared" si="8"/>
        <v>-33585.2</v>
      </c>
      <c r="E27" s="33">
        <f t="shared" si="8"/>
        <v>-31917.6</v>
      </c>
      <c r="F27" s="33">
        <f t="shared" si="8"/>
        <v>-34509.2</v>
      </c>
      <c r="G27" s="33">
        <f t="shared" si="8"/>
        <v>-16825.6</v>
      </c>
      <c r="H27" s="33">
        <f t="shared" si="8"/>
        <v>-5341.6</v>
      </c>
      <c r="I27" s="33">
        <f t="shared" si="8"/>
        <v>-9398.4</v>
      </c>
      <c r="J27" s="33">
        <f t="shared" si="8"/>
        <v>-7141.2</v>
      </c>
      <c r="K27" s="33">
        <f t="shared" si="8"/>
        <v>-21304.8</v>
      </c>
      <c r="L27" s="33">
        <f t="shared" si="6"/>
        <v>-183576.8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-9316.44</v>
      </c>
      <c r="J30" s="17">
        <v>0</v>
      </c>
      <c r="K30" s="17">
        <v>0</v>
      </c>
      <c r="L30" s="33">
        <f t="shared" si="6"/>
        <v>-9316.44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-3370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-3295.86</v>
      </c>
      <c r="K31" s="38">
        <f t="shared" si="9"/>
        <v>-67.4</v>
      </c>
      <c r="L31" s="33">
        <f t="shared" si="6"/>
        <v>-6733.26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33">
        <v>-3370</v>
      </c>
      <c r="G39" s="17">
        <v>0</v>
      </c>
      <c r="H39" s="17">
        <v>0</v>
      </c>
      <c r="I39" s="17">
        <v>0</v>
      </c>
      <c r="J39" s="33">
        <v>-3295.86</v>
      </c>
      <c r="K39" s="33">
        <v>-67.4</v>
      </c>
      <c r="L39" s="33">
        <f t="shared" si="10"/>
        <v>-6733.26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215555.58</v>
      </c>
      <c r="C46" s="41">
        <f aca="true" t="shared" si="11" ref="C46:K46">IF(C17+C25+C38+C47&lt;0,0,C17+C25+C47)</f>
        <v>257749.56000000003</v>
      </c>
      <c r="D46" s="41">
        <f t="shared" si="11"/>
        <v>858770.1500000001</v>
      </c>
      <c r="E46" s="41">
        <f t="shared" si="11"/>
        <v>721553.35</v>
      </c>
      <c r="F46" s="41">
        <f t="shared" si="11"/>
        <v>692611.8</v>
      </c>
      <c r="G46" s="41">
        <f t="shared" si="11"/>
        <v>438534</v>
      </c>
      <c r="H46" s="41">
        <f t="shared" si="11"/>
        <v>194808.37999999998</v>
      </c>
      <c r="I46" s="41">
        <f t="shared" si="11"/>
        <v>227715.5</v>
      </c>
      <c r="J46" s="41">
        <f t="shared" si="11"/>
        <v>269108.59</v>
      </c>
      <c r="K46" s="41">
        <f t="shared" si="11"/>
        <v>460533.57</v>
      </c>
      <c r="L46" s="42">
        <f>SUM(B46:K46)</f>
        <v>4336940.48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215555.58</v>
      </c>
      <c r="C52" s="41">
        <f aca="true" t="shared" si="13" ref="C52:J52">SUM(C53:C64)</f>
        <v>257749.56</v>
      </c>
      <c r="D52" s="41">
        <f t="shared" si="13"/>
        <v>858770.16</v>
      </c>
      <c r="E52" s="41">
        <f t="shared" si="13"/>
        <v>721553.35</v>
      </c>
      <c r="F52" s="41">
        <f t="shared" si="13"/>
        <v>692611.8</v>
      </c>
      <c r="G52" s="41">
        <f t="shared" si="13"/>
        <v>438534</v>
      </c>
      <c r="H52" s="41">
        <f t="shared" si="13"/>
        <v>194808.38</v>
      </c>
      <c r="I52" s="41">
        <f>SUM(I53:I67)</f>
        <v>227715.51</v>
      </c>
      <c r="J52" s="41">
        <f t="shared" si="13"/>
        <v>269108.59</v>
      </c>
      <c r="K52" s="41">
        <f>SUM(K53:K66)</f>
        <v>460533.57</v>
      </c>
      <c r="L52" s="46">
        <f>SUM(B52:K52)</f>
        <v>4336940.5</v>
      </c>
      <c r="M52" s="40"/>
    </row>
    <row r="53" spans="1:13" ht="18.75" customHeight="1">
      <c r="A53" s="47" t="s">
        <v>52</v>
      </c>
      <c r="B53" s="48">
        <v>215555.58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215555.58</v>
      </c>
      <c r="M53" s="40"/>
    </row>
    <row r="54" spans="1:12" ht="18.75" customHeight="1">
      <c r="A54" s="47" t="s">
        <v>62</v>
      </c>
      <c r="B54" s="17">
        <v>0</v>
      </c>
      <c r="C54" s="48">
        <v>225170.02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225170.02</v>
      </c>
    </row>
    <row r="55" spans="1:12" ht="18.75" customHeight="1">
      <c r="A55" s="47" t="s">
        <v>63</v>
      </c>
      <c r="B55" s="17">
        <v>0</v>
      </c>
      <c r="C55" s="48">
        <v>32579.54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32579.54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858770.16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858770.16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721553.35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721553.35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692611.8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692611.8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438534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438534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194808.38</v>
      </c>
      <c r="I60" s="17">
        <v>0</v>
      </c>
      <c r="J60" s="17">
        <v>0</v>
      </c>
      <c r="K60" s="17">
        <v>0</v>
      </c>
      <c r="L60" s="46">
        <f t="shared" si="14"/>
        <v>194808.38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269108.59</v>
      </c>
      <c r="K62" s="17">
        <v>0</v>
      </c>
      <c r="L62" s="46">
        <f t="shared" si="14"/>
        <v>269108.59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242010.39</v>
      </c>
      <c r="L63" s="46">
        <f t="shared" si="14"/>
        <v>242010.39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218523.18</v>
      </c>
      <c r="L64" s="46">
        <f t="shared" si="14"/>
        <v>218523.18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227715.51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2020-06-02T19:57:06Z</dcterms:modified>
  <cp:category/>
  <cp:version/>
  <cp:contentType/>
  <cp:contentStatus/>
</cp:coreProperties>
</file>