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<sst xmlns="http://schemas.openxmlformats.org/spreadsheetml/2006/main" count="77" uniqueCount="76">
  <si>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</si>
  <si>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</si>
  <si>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</si>
  <si>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</si>
  <si>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</si>
  <si>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</si>
  <si>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</si>
  <si>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</si>
  <si>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</si>
  <si>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</si>
  <si>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</si>
  <si>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</si>
  <si>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</si>
  <si>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</si>
  <si>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</si>
  <si>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</si>
  <si>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</si>
  <si>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</si>
  <si>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</si>
  <si>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</si>
  <si>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</si>
  <si>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</si>
  <si>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</si>
  <si>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</si>
  <si>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</si>
  <si>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</si>
  <si>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</si>
  <si>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</si>
  <si>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</si>
  <si>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</si>
  <si>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</si>
  <si>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</si>
  <si>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</si>
  <si>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</si>
  <si>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</si>
  <si>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</si>
  <si>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</si>
  <si>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</si>
  <si>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</si>
  <si>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</si>
  <si>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</si>
  <si>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</si>
  <si>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</si>
  <si>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</si>
  <si>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</si>
  <si>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</si>
  <si>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</si>
  <si>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</si>
  <si>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</si>
  <si>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</si>
  <si>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</si>
  <si>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</si>
  <si>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</si>
  <si>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</si>
  <si>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</si>
  <si>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</si>
  <si>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</si>
  <si>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</si>
  <si>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</si>
  <si>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</si>
  <si>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</si>
  <si>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</si>
  <si>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</si>
  <si>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</si>
  <si>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</si>
  <si>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</si>
  <si>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</si>
  <si>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</si>
  <si>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</si>
  <si>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</si>
  <si>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</si>
  <si>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</si>
  <si>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</si>
  <si>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</si>
  <si>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25/05/20 - VENCIMENTO 01/06/20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</si>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</sst>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19008</v>
      </c>
      <c r="C7" s="10">
        <f>C8+C11</f>
        <v>29063</v>
      </c>
      <c r="D7" s="10">
        <f aca="true" t="shared" si="0" ref="D7:K7">D8+D11</f>
        <v>70282</v>
      </c>
      <c r="E7" s="10">
        <f t="shared" si="0"/>
        <v>75060</v>
      </c>
      <c r="F7" s="10">
        <f t="shared" si="0"/>
        <v>84308</v>
      </c>
      <c r="G7" s="10">
        <f t="shared" si="0"/>
        <v>35607</v>
      </c>
      <c r="H7" s="10">
        <f t="shared" si="0"/>
        <v>14285</v>
      </c>
      <c r="I7" s="10">
        <f t="shared" si="0"/>
        <v>31281</v>
      </c>
      <c r="J7" s="10">
        <f t="shared" si="0"/>
        <v>20795</v>
      </c>
      <c r="K7" s="10">
        <f t="shared" si="0"/>
        <v>55620</v>
      </c>
      <c r="L7" s="10">
        <f>SUM(B7:K7)</f>
        <v>435309</v>
      </c>
      <c r="M7" s="11"/>
    </row>
    <row r="8" spans="1:13" ht="17.25" customHeight="1">
      <c r="A8" s="12" t="s">
        <v>18</v>
      </c>
      <c r="B8" s="13">
        <f>B9+B10</f>
        <v>1449</v>
      </c>
      <c r="C8" s="13">
        <f aca="true" t="shared" si="1" ref="C8:K8">C9+C10</f>
        <v>2280</v>
      </c>
      <c r="D8" s="13">
        <f t="shared" si="1"/>
        <v>5349</v>
      </c>
      <c r="E8" s="13">
        <f t="shared" si="1"/>
        <v>5164</v>
      </c>
      <c r="F8" s="13">
        <f t="shared" si="1"/>
        <v>5931</v>
      </c>
      <c r="G8" s="13">
        <f t="shared" si="1"/>
        <v>2611</v>
      </c>
      <c r="H8" s="13">
        <f t="shared" si="1"/>
        <v>946</v>
      </c>
      <c r="I8" s="13">
        <f t="shared" si="1"/>
        <v>1684</v>
      </c>
      <c r="J8" s="13">
        <f t="shared" si="1"/>
        <v>999</v>
      </c>
      <c r="K8" s="13">
        <f t="shared" si="1"/>
        <v>3365</v>
      </c>
      <c r="L8" s="13">
        <f>SUM(B8:K8)</f>
        <v>29778</v>
      </c>
      <c r="M8"/>
    </row>
    <row r="9" spans="1:13" ht="17.25" customHeight="1">
      <c r="A9" s="14" t="s">
        <v>19</v>
      </c>
      <c r="B9" s="15">
        <v>1449</v>
      </c>
      <c r="C9" s="15">
        <v>2280</v>
      </c>
      <c r="D9" s="15">
        <v>5349</v>
      </c>
      <c r="E9" s="15">
        <v>5164</v>
      </c>
      <c r="F9" s="15">
        <v>5931</v>
      </c>
      <c r="G9" s="15">
        <v>2611</v>
      </c>
      <c r="H9" s="15">
        <v>946</v>
      </c>
      <c r="I9" s="15">
        <v>1684</v>
      </c>
      <c r="J9" s="15">
        <v>999</v>
      </c>
      <c r="K9" s="15">
        <v>3365</v>
      </c>
      <c r="L9" s="13">
        <f>SUM(B9:K9)</f>
        <v>29778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17559</v>
      </c>
      <c r="C11" s="15">
        <v>26783</v>
      </c>
      <c r="D11" s="15">
        <v>64933</v>
      </c>
      <c r="E11" s="15">
        <v>69896</v>
      </c>
      <c r="F11" s="15">
        <v>78377</v>
      </c>
      <c r="G11" s="15">
        <v>32996</v>
      </c>
      <c r="H11" s="15">
        <v>13339</v>
      </c>
      <c r="I11" s="15">
        <v>29597</v>
      </c>
      <c r="J11" s="15">
        <v>19796</v>
      </c>
      <c r="K11" s="15">
        <v>52255</v>
      </c>
      <c r="L11" s="13">
        <f>SUM(B11:K11)</f>
        <v>405531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1.236578427161619</v>
      </c>
      <c r="C15" s="22">
        <v>1.823399366309898</v>
      </c>
      <c r="D15" s="22">
        <v>2.090263842707743</v>
      </c>
      <c r="E15" s="22">
        <v>1.661394545077266</v>
      </c>
      <c r="F15" s="22">
        <v>1.625245592341739</v>
      </c>
      <c r="G15" s="22">
        <v>2.035621337255345</v>
      </c>
      <c r="H15" s="22">
        <v>2.11984855237144</v>
      </c>
      <c r="I15" s="22">
        <v>1.553406660063309</v>
      </c>
      <c r="J15" s="22">
        <v>2.088249508427074</v>
      </c>
      <c r="K15" s="22">
        <v>1.777696597857673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138931.72999999998</v>
      </c>
      <c r="C17" s="25">
        <f aca="true" t="shared" si="2" ref="C17:L17">C18+C19+C20+C21+C22</f>
        <v>170470.57</v>
      </c>
      <c r="D17" s="25">
        <f t="shared" si="2"/>
        <v>563642.73</v>
      </c>
      <c r="E17" s="25">
        <f t="shared" si="2"/>
        <v>483824.26</v>
      </c>
      <c r="F17" s="25">
        <f t="shared" si="2"/>
        <v>478580.47</v>
      </c>
      <c r="G17" s="25">
        <f t="shared" si="2"/>
        <v>282072.81</v>
      </c>
      <c r="H17" s="25">
        <f t="shared" si="2"/>
        <v>130765.87</v>
      </c>
      <c r="I17" s="25">
        <f t="shared" si="2"/>
        <v>165569.26</v>
      </c>
      <c r="J17" s="25">
        <f t="shared" si="2"/>
        <v>170000.03</v>
      </c>
      <c r="K17" s="25">
        <f t="shared" si="2"/>
        <v>306204.10000000003</v>
      </c>
      <c r="L17" s="25">
        <f t="shared" si="2"/>
        <v>2890061.829999999</v>
      </c>
      <c r="M17"/>
    </row>
    <row r="18" spans="1:13" ht="17.25" customHeight="1">
      <c r="A18" s="26" t="s">
        <v>25</v>
      </c>
      <c r="B18" s="33">
        <f aca="true" t="shared" si="3" ref="B18:K18">ROUND(B13*B7,2)</f>
        <v>109415.75</v>
      </c>
      <c r="C18" s="33">
        <f t="shared" si="3"/>
        <v>90141.8</v>
      </c>
      <c r="D18" s="33">
        <f t="shared" si="3"/>
        <v>259607.65</v>
      </c>
      <c r="E18" s="33">
        <f t="shared" si="3"/>
        <v>280394.14</v>
      </c>
      <c r="F18" s="33">
        <f t="shared" si="3"/>
        <v>278789.69</v>
      </c>
      <c r="G18" s="33">
        <f t="shared" si="3"/>
        <v>129385.16</v>
      </c>
      <c r="H18" s="33">
        <f t="shared" si="3"/>
        <v>57191.43</v>
      </c>
      <c r="I18" s="33">
        <f t="shared" si="3"/>
        <v>104018.71</v>
      </c>
      <c r="J18" s="33">
        <f t="shared" si="3"/>
        <v>74454.42</v>
      </c>
      <c r="K18" s="33">
        <f t="shared" si="3"/>
        <v>162593.95</v>
      </c>
      <c r="L18" s="33">
        <f>SUM(B18:K18)</f>
        <v>1545992.6999999997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25885.41</v>
      </c>
      <c r="C19" s="33">
        <f t="shared" si="4"/>
        <v>74222.7</v>
      </c>
      <c r="D19" s="33">
        <f t="shared" si="4"/>
        <v>283040.83</v>
      </c>
      <c r="E19" s="33">
        <f t="shared" si="4"/>
        <v>185451.15</v>
      </c>
      <c r="F19" s="33">
        <f t="shared" si="4"/>
        <v>174312.02</v>
      </c>
      <c r="G19" s="33">
        <f t="shared" si="4"/>
        <v>133994.03</v>
      </c>
      <c r="H19" s="33">
        <f t="shared" si="4"/>
        <v>64045.74</v>
      </c>
      <c r="I19" s="33">
        <f t="shared" si="4"/>
        <v>57564.65</v>
      </c>
      <c r="J19" s="33">
        <f t="shared" si="4"/>
        <v>81024.99</v>
      </c>
      <c r="K19" s="33">
        <f t="shared" si="4"/>
        <v>126448.76</v>
      </c>
      <c r="L19" s="33">
        <f>SUM(B19:K19)</f>
        <v>1205990.28</v>
      </c>
      <c r="M19"/>
    </row>
    <row r="20" spans="1:13" ht="17.25" customHeight="1">
      <c r="A20" s="27" t="s">
        <v>27</v>
      </c>
      <c r="B20" s="33">
        <v>2306.71</v>
      </c>
      <c r="C20" s="33">
        <v>6106.07</v>
      </c>
      <c r="D20" s="33">
        <v>20994.25</v>
      </c>
      <c r="E20" s="33">
        <v>17978.97</v>
      </c>
      <c r="F20" s="33">
        <v>24154.9</v>
      </c>
      <c r="G20" s="33">
        <v>18693.62</v>
      </c>
      <c r="H20" s="33">
        <v>8204.84</v>
      </c>
      <c r="I20" s="33">
        <v>3985.9</v>
      </c>
      <c r="J20" s="33">
        <v>11872.9</v>
      </c>
      <c r="K20" s="33">
        <v>17161.39</v>
      </c>
      <c r="L20" s="33">
        <f>SUM(B20:K20)</f>
        <v>131459.55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>SUM(B21:K21)</f>
        <v>6619.299999999999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-6375.6</v>
      </c>
      <c r="C25" s="33">
        <f t="shared" si="5"/>
        <v>-10032</v>
      </c>
      <c r="D25" s="33">
        <f t="shared" si="5"/>
        <v>-23535.6</v>
      </c>
      <c r="E25" s="33">
        <f t="shared" si="5"/>
        <v>-22721.6</v>
      </c>
      <c r="F25" s="33">
        <f t="shared" si="5"/>
        <v>-26096.4</v>
      </c>
      <c r="G25" s="33">
        <f t="shared" si="5"/>
        <v>-11488.4</v>
      </c>
      <c r="H25" s="33">
        <f t="shared" si="5"/>
        <v>-4162.4</v>
      </c>
      <c r="I25" s="33">
        <f t="shared" si="5"/>
        <v>-7409.6</v>
      </c>
      <c r="J25" s="33">
        <f t="shared" si="5"/>
        <v>-4395.6</v>
      </c>
      <c r="K25" s="33">
        <f t="shared" si="5"/>
        <v>-14806</v>
      </c>
      <c r="L25" s="33">
        <f aca="true" t="shared" si="6" ref="L25:L31">SUM(B25:K25)</f>
        <v>-131023.2</v>
      </c>
      <c r="M25"/>
    </row>
    <row r="26" spans="1:13" ht="18.75" customHeight="1">
      <c r="A26" s="27" t="s">
        <v>31</v>
      </c>
      <c r="B26" s="33">
        <f>B27+B28+B29+B30</f>
        <v>-6375.6</v>
      </c>
      <c r="C26" s="33">
        <f aca="true" t="shared" si="7" ref="C26:K26">C27+C28+C29+C30</f>
        <v>-10032</v>
      </c>
      <c r="D26" s="33">
        <f t="shared" si="7"/>
        <v>-23535.6</v>
      </c>
      <c r="E26" s="33">
        <f t="shared" si="7"/>
        <v>-22721.6</v>
      </c>
      <c r="F26" s="33">
        <f t="shared" si="7"/>
        <v>-26096.4</v>
      </c>
      <c r="G26" s="33">
        <f t="shared" si="7"/>
        <v>-11488.4</v>
      </c>
      <c r="H26" s="33">
        <f t="shared" si="7"/>
        <v>-4162.4</v>
      </c>
      <c r="I26" s="33">
        <f t="shared" si="7"/>
        <v>-7409.6</v>
      </c>
      <c r="J26" s="33">
        <f t="shared" si="7"/>
        <v>-4395.6</v>
      </c>
      <c r="K26" s="33">
        <f t="shared" si="7"/>
        <v>-14806</v>
      </c>
      <c r="L26" s="33">
        <f t="shared" si="6"/>
        <v>-131023.2</v>
      </c>
      <c r="M26"/>
    </row>
    <row r="27" spans="1:13" s="36" customFormat="1" ht="18.75" customHeight="1">
      <c r="A27" s="34" t="s">
        <v>59</v>
      </c>
      <c r="B27" s="33">
        <f>-ROUND((B9)*$E$3,2)</f>
        <v>-6375.6</v>
      </c>
      <c r="C27" s="33">
        <f aca="true" t="shared" si="8" ref="C27:K27">-ROUND((C9)*$E$3,2)</f>
        <v>-10032</v>
      </c>
      <c r="D27" s="33">
        <f t="shared" si="8"/>
        <v>-23535.6</v>
      </c>
      <c r="E27" s="33">
        <f t="shared" si="8"/>
        <v>-22721.6</v>
      </c>
      <c r="F27" s="33">
        <f t="shared" si="8"/>
        <v>-26096.4</v>
      </c>
      <c r="G27" s="33">
        <f t="shared" si="8"/>
        <v>-11488.4</v>
      </c>
      <c r="H27" s="33">
        <f t="shared" si="8"/>
        <v>-4162.4</v>
      </c>
      <c r="I27" s="33">
        <f t="shared" si="8"/>
        <v>-7409.6</v>
      </c>
      <c r="J27" s="33">
        <f t="shared" si="8"/>
        <v>-4395.6</v>
      </c>
      <c r="K27" s="33">
        <f t="shared" si="8"/>
        <v>-14806</v>
      </c>
      <c r="L27" s="33">
        <f t="shared" si="6"/>
        <v>-131023.2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132556.12999999998</v>
      </c>
      <c r="C46" s="41">
        <f aca="true" t="shared" si="11" ref="C46:K46">IF(C17+C25+C38+C47&lt;0,0,C17+C25+C47)</f>
        <v>160438.57</v>
      </c>
      <c r="D46" s="41">
        <f t="shared" si="11"/>
        <v>540107.13</v>
      </c>
      <c r="E46" s="41">
        <f t="shared" si="11"/>
        <v>461102.66000000003</v>
      </c>
      <c r="F46" s="41">
        <f t="shared" si="11"/>
        <v>452484.06999999995</v>
      </c>
      <c r="G46" s="41">
        <f t="shared" si="11"/>
        <v>270584.41</v>
      </c>
      <c r="H46" s="41">
        <f t="shared" si="11"/>
        <v>126603.47</v>
      </c>
      <c r="I46" s="41">
        <f t="shared" si="11"/>
        <v>158159.66</v>
      </c>
      <c r="J46" s="41">
        <f t="shared" si="11"/>
        <v>165604.43</v>
      </c>
      <c r="K46" s="41">
        <f t="shared" si="11"/>
        <v>291398.10000000003</v>
      </c>
      <c r="L46" s="42">
        <f>SUM(B46:K46)</f>
        <v>2759038.6300000004</v>
      </c>
      <c r="M46" s="55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132556.13</v>
      </c>
      <c r="C52" s="41">
        <f aca="true" t="shared" si="13" ref="C52:J52">SUM(C53:C64)</f>
        <v>160438.57</v>
      </c>
      <c r="D52" s="41">
        <f t="shared" si="13"/>
        <v>540107.14</v>
      </c>
      <c r="E52" s="41">
        <f t="shared" si="13"/>
        <v>461102.66</v>
      </c>
      <c r="F52" s="41">
        <f t="shared" si="13"/>
        <v>452484.08</v>
      </c>
      <c r="G52" s="41">
        <f t="shared" si="13"/>
        <v>270584.4</v>
      </c>
      <c r="H52" s="41">
        <f t="shared" si="13"/>
        <v>126603.46</v>
      </c>
      <c r="I52" s="41">
        <f>SUM(I53:I67)</f>
        <v>158159.66</v>
      </c>
      <c r="J52" s="41">
        <f t="shared" si="13"/>
        <v>165604.42</v>
      </c>
      <c r="K52" s="41">
        <f>SUM(K53:K66)</f>
        <v>291398.08999999997</v>
      </c>
      <c r="L52" s="46">
        <f>SUM(B52:K52)</f>
        <v>2759038.61</v>
      </c>
      <c r="M52" s="40"/>
    </row>
    <row r="53" spans="1:13" ht="18.75" customHeight="1">
      <c r="A53" s="47" t="s">
        <v>52</v>
      </c>
      <c r="B53" s="48">
        <v>132556.13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132556.13</v>
      </c>
      <c r="M53" s="40"/>
    </row>
    <row r="54" spans="1:12" ht="18.75" customHeight="1">
      <c r="A54" s="47" t="s">
        <v>62</v>
      </c>
      <c r="B54" s="17">
        <v>0</v>
      </c>
      <c r="C54" s="48">
        <v>139902.43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139902.43</v>
      </c>
    </row>
    <row r="55" spans="1:12" ht="18.75" customHeight="1">
      <c r="A55" s="47" t="s">
        <v>63</v>
      </c>
      <c r="B55" s="17">
        <v>0</v>
      </c>
      <c r="C55" s="48">
        <v>20536.14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20536.14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540107.14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540107.14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461102.66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461102.66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452484.08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452484.08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270584.4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270584.4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126603.46</v>
      </c>
      <c r="I60" s="17">
        <v>0</v>
      </c>
      <c r="J60" s="17">
        <v>0</v>
      </c>
      <c r="K60" s="17">
        <v>0</v>
      </c>
      <c r="L60" s="46">
        <f t="shared" si="14"/>
        <v>126603.46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165604.42</v>
      </c>
      <c r="K62" s="17">
        <v>0</v>
      </c>
      <c r="L62" s="46">
        <f t="shared" si="14"/>
        <v>165604.42</v>
      </c>
    </row>
    <row r="63" spans="1:12" ht="18.75" customHeight="1">
      <c r="A63" s="47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146631.52</v>
      </c>
      <c r="L63" s="46">
        <f t="shared" si="14"/>
        <v>146631.52</v>
      </c>
    </row>
    <row r="64" spans="1:12" ht="18.75" customHeight="1">
      <c r="A64" s="47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144766.57</v>
      </c>
      <c r="L64" s="46">
        <f t="shared" si="14"/>
        <v>144766.57</v>
      </c>
    </row>
    <row r="65" spans="1:12" ht="18.75" customHeight="1">
      <c r="A65" s="47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1">
        <v>158159.66</v>
      </c>
      <c r="J67" s="54">
        <v>0</v>
      </c>
      <c r="K67" s="54">
        <v>0</v>
      </c>
      <c r="L67" s="51">
        <v>80757.19</v>
      </c>
    </row>
    <row r="68" spans="1:12" ht="18" customHeight="1">
      <c r="A68" s="52"/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2020-05-30T01:09:25Z</dcterms:modified>
  <cp:category/>
  <cp:version/>
  <cp:contentType/>
  <cp:contentStatus/>
</cp:coreProperties>
</file>