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<sst xmlns="http://schemas.openxmlformats.org/spreadsheetml/2006/main" count="77" uniqueCount="76">
  <si>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</si>
  <si>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</si>
  <si>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</si>
  <si>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</si>
  <si>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</si>
  <si>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</si>
  <si>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</si>
  <si>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</si>
  <si>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</si>
  <si>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</si>
  <si>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</si>
  <si>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</si>
  <si>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</si>
  <si>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</si>
  <si>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</si>
  <si>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</si>
  <si>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</si>
  <si>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</si>
  <si>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</si>
  <si>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</si>
  <si>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</si>
  <si>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</si>
  <si>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</si>
  <si>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</si>
  <si>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</si>
  <si>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</si>
  <si>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</si>
  <si>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</si>
  <si>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</si>
  <si>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</si>
  <si>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</si>
  <si>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</si>
  <si>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</si>
  <si>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</si>
  <si>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</si>
  <si>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</si>
  <si>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</si>
  <si>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</si>
  <si>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</si>
  <si>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</si>
  <si>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</si>
  <si>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</si>
  <si>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</si>
  <si>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</si>
  <si>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</si>
  <si>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</si>
  <si>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</si>
  <si>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</si>
  <si>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</si>
  <si>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</si>
  <si>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</si>
  <si>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</si>
  <si>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</si>
  <si>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</si>
  <si>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</si>
  <si>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</si>
  <si>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</si>
  <si>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</si>
  <si>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</si>
  <si>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</si>
  <si>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</si>
  <si>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</si>
  <si>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</si>
  <si>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</si>
  <si>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</si>
  <si>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</si>
  <si>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</si>
  <si>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</si>
  <si>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</si>
  <si>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</si>
  <si>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</si>
  <si>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</si>
  <si>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</si>
  <si>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</si>
  <si>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23/05/20 - VENCIMENTO 01/06/20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</si>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</sst>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16038</v>
      </c>
      <c r="C7" s="10">
        <f>C8+C11</f>
        <v>26772</v>
      </c>
      <c r="D7" s="10">
        <f aca="true" t="shared" si="0" ref="D7:K7">D8+D11</f>
        <v>66474</v>
      </c>
      <c r="E7" s="10">
        <f t="shared" si="0"/>
        <v>71846</v>
      </c>
      <c r="F7" s="10">
        <f t="shared" si="0"/>
        <v>79294</v>
      </c>
      <c r="G7" s="10">
        <f t="shared" si="0"/>
        <v>31630</v>
      </c>
      <c r="H7" s="10">
        <f t="shared" si="0"/>
        <v>12666</v>
      </c>
      <c r="I7" s="10">
        <f t="shared" si="0"/>
        <v>28812</v>
      </c>
      <c r="J7" s="10">
        <f t="shared" si="0"/>
        <v>17697</v>
      </c>
      <c r="K7" s="10">
        <f t="shared" si="0"/>
        <v>52612</v>
      </c>
      <c r="L7" s="10">
        <f>SUM(B7:K7)</f>
        <v>403841</v>
      </c>
      <c r="M7" s="11"/>
    </row>
    <row r="8" spans="1:13" ht="17.25" customHeight="1">
      <c r="A8" s="12" t="s">
        <v>18</v>
      </c>
      <c r="B8" s="13">
        <f>B9+B10</f>
        <v>1269</v>
      </c>
      <c r="C8" s="13">
        <f aca="true" t="shared" si="1" ref="C8:K8">C9+C10</f>
        <v>2235</v>
      </c>
      <c r="D8" s="13">
        <f t="shared" si="1"/>
        <v>5455</v>
      </c>
      <c r="E8" s="13">
        <f t="shared" si="1"/>
        <v>5182</v>
      </c>
      <c r="F8" s="13">
        <f t="shared" si="1"/>
        <v>5634</v>
      </c>
      <c r="G8" s="13">
        <f t="shared" si="1"/>
        <v>2389</v>
      </c>
      <c r="H8" s="13">
        <f t="shared" si="1"/>
        <v>815</v>
      </c>
      <c r="I8" s="13">
        <f t="shared" si="1"/>
        <v>1374</v>
      </c>
      <c r="J8" s="13">
        <f t="shared" si="1"/>
        <v>839</v>
      </c>
      <c r="K8" s="13">
        <f t="shared" si="1"/>
        <v>3162</v>
      </c>
      <c r="L8" s="13">
        <f>SUM(B8:K8)</f>
        <v>28354</v>
      </c>
      <c r="M8"/>
    </row>
    <row r="9" spans="1:13" ht="17.25" customHeight="1">
      <c r="A9" s="14" t="s">
        <v>19</v>
      </c>
      <c r="B9" s="15">
        <v>1267</v>
      </c>
      <c r="C9" s="15">
        <v>2235</v>
      </c>
      <c r="D9" s="15">
        <v>5455</v>
      </c>
      <c r="E9" s="15">
        <v>5182</v>
      </c>
      <c r="F9" s="15">
        <v>5634</v>
      </c>
      <c r="G9" s="15">
        <v>2389</v>
      </c>
      <c r="H9" s="15">
        <v>815</v>
      </c>
      <c r="I9" s="15">
        <v>1374</v>
      </c>
      <c r="J9" s="15">
        <v>839</v>
      </c>
      <c r="K9" s="15">
        <v>3162</v>
      </c>
      <c r="L9" s="13">
        <f>SUM(B9:K9)</f>
        <v>28352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14769</v>
      </c>
      <c r="C11" s="15">
        <v>24537</v>
      </c>
      <c r="D11" s="15">
        <v>61019</v>
      </c>
      <c r="E11" s="15">
        <v>66664</v>
      </c>
      <c r="F11" s="15">
        <v>73660</v>
      </c>
      <c r="G11" s="15">
        <v>29241</v>
      </c>
      <c r="H11" s="15">
        <v>11851</v>
      </c>
      <c r="I11" s="15">
        <v>27438</v>
      </c>
      <c r="J11" s="15">
        <v>16858</v>
      </c>
      <c r="K11" s="15">
        <v>49450</v>
      </c>
      <c r="L11" s="13">
        <f>SUM(B11:K11)</f>
        <v>375487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1.236578427161619</v>
      </c>
      <c r="C15" s="22">
        <v>1.823399366309898</v>
      </c>
      <c r="D15" s="22">
        <v>2.090263842707743</v>
      </c>
      <c r="E15" s="22">
        <v>1.661394545077266</v>
      </c>
      <c r="F15" s="22">
        <v>1.625245592341739</v>
      </c>
      <c r="G15" s="22">
        <v>2.035621337255345</v>
      </c>
      <c r="H15" s="22">
        <v>2.11984855237144</v>
      </c>
      <c r="I15" s="22">
        <v>1.553406660063309</v>
      </c>
      <c r="J15" s="22">
        <v>2.088249508427074</v>
      </c>
      <c r="K15" s="22">
        <v>1.777696597857673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117790.92</v>
      </c>
      <c r="C17" s="25">
        <f aca="true" t="shared" si="2" ref="C17:L17">C18+C19+C20+C21+C22</f>
        <v>157513.93</v>
      </c>
      <c r="D17" s="25">
        <f t="shared" si="2"/>
        <v>534241.1</v>
      </c>
      <c r="E17" s="25">
        <f t="shared" si="2"/>
        <v>463877.19999999995</v>
      </c>
      <c r="F17" s="25">
        <f t="shared" si="2"/>
        <v>451633.43000000005</v>
      </c>
      <c r="G17" s="25">
        <f t="shared" si="2"/>
        <v>252655.58</v>
      </c>
      <c r="H17" s="25">
        <f t="shared" si="2"/>
        <v>117025.37</v>
      </c>
      <c r="I17" s="25">
        <f t="shared" si="2"/>
        <v>152815.52</v>
      </c>
      <c r="J17" s="25">
        <f t="shared" si="2"/>
        <v>146837</v>
      </c>
      <c r="K17" s="25">
        <f t="shared" si="2"/>
        <v>290572.30000000005</v>
      </c>
      <c r="L17" s="25">
        <f t="shared" si="2"/>
        <v>2684962.3499999996</v>
      </c>
      <c r="M17"/>
    </row>
    <row r="18" spans="1:13" ht="17.25" customHeight="1">
      <c r="A18" s="26" t="s">
        <v>25</v>
      </c>
      <c r="B18" s="33">
        <f aca="true" t="shared" si="3" ref="B18:K18">ROUND(B13*B7,2)</f>
        <v>92319.54</v>
      </c>
      <c r="C18" s="33">
        <f t="shared" si="3"/>
        <v>83036.04</v>
      </c>
      <c r="D18" s="33">
        <f t="shared" si="3"/>
        <v>245541.66</v>
      </c>
      <c r="E18" s="33">
        <f t="shared" si="3"/>
        <v>268387.92</v>
      </c>
      <c r="F18" s="33">
        <f t="shared" si="3"/>
        <v>262209.4</v>
      </c>
      <c r="G18" s="33">
        <f t="shared" si="3"/>
        <v>114933.93</v>
      </c>
      <c r="H18" s="33">
        <f t="shared" si="3"/>
        <v>50709.6</v>
      </c>
      <c r="I18" s="33">
        <f t="shared" si="3"/>
        <v>95808.54</v>
      </c>
      <c r="J18" s="33">
        <f t="shared" si="3"/>
        <v>63362.34</v>
      </c>
      <c r="K18" s="33">
        <f t="shared" si="3"/>
        <v>153800.66</v>
      </c>
      <c r="L18" s="33">
        <f>SUM(B18:K18)</f>
        <v>1430109.6300000001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21840.81</v>
      </c>
      <c r="C19" s="33">
        <f t="shared" si="4"/>
        <v>68371.82</v>
      </c>
      <c r="D19" s="33">
        <f t="shared" si="4"/>
        <v>267705.19</v>
      </c>
      <c r="E19" s="33">
        <f t="shared" si="4"/>
        <v>177510.31</v>
      </c>
      <c r="F19" s="33">
        <f t="shared" si="4"/>
        <v>163945.27</v>
      </c>
      <c r="G19" s="33">
        <f t="shared" si="4"/>
        <v>119028.03</v>
      </c>
      <c r="H19" s="33">
        <f t="shared" si="4"/>
        <v>56787.07</v>
      </c>
      <c r="I19" s="33">
        <f t="shared" si="4"/>
        <v>53021.08</v>
      </c>
      <c r="J19" s="33">
        <f t="shared" si="4"/>
        <v>68954.04</v>
      </c>
      <c r="K19" s="33">
        <f t="shared" si="4"/>
        <v>119610.25</v>
      </c>
      <c r="L19" s="33">
        <f>SUM(B19:K19)</f>
        <v>1116773.87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-5574.8</v>
      </c>
      <c r="C25" s="33">
        <f t="shared" si="5"/>
        <v>-9834</v>
      </c>
      <c r="D25" s="33">
        <f t="shared" si="5"/>
        <v>-24002</v>
      </c>
      <c r="E25" s="33">
        <f t="shared" si="5"/>
        <v>-22800.8</v>
      </c>
      <c r="F25" s="33">
        <f t="shared" si="5"/>
        <v>-24789.6</v>
      </c>
      <c r="G25" s="33">
        <f t="shared" si="5"/>
        <v>-10511.6</v>
      </c>
      <c r="H25" s="33">
        <f t="shared" si="5"/>
        <v>-3586</v>
      </c>
      <c r="I25" s="33">
        <f t="shared" si="5"/>
        <v>-6045.6</v>
      </c>
      <c r="J25" s="33">
        <f t="shared" si="5"/>
        <v>-3691.6</v>
      </c>
      <c r="K25" s="33">
        <f t="shared" si="5"/>
        <v>-13912.8</v>
      </c>
      <c r="L25" s="33">
        <f aca="true" t="shared" si="6" ref="L25:L31">SUM(B25:K25)</f>
        <v>-124748.80000000003</v>
      </c>
      <c r="M25"/>
    </row>
    <row r="26" spans="1:13" ht="18.75" customHeight="1">
      <c r="A26" s="27" t="s">
        <v>31</v>
      </c>
      <c r="B26" s="33">
        <f>B27+B28+B29+B30</f>
        <v>-5574.8</v>
      </c>
      <c r="C26" s="33">
        <f aca="true" t="shared" si="7" ref="C26:K26">C27+C28+C29+C30</f>
        <v>-9834</v>
      </c>
      <c r="D26" s="33">
        <f t="shared" si="7"/>
        <v>-24002</v>
      </c>
      <c r="E26" s="33">
        <f t="shared" si="7"/>
        <v>-22800.8</v>
      </c>
      <c r="F26" s="33">
        <f t="shared" si="7"/>
        <v>-24789.6</v>
      </c>
      <c r="G26" s="33">
        <f t="shared" si="7"/>
        <v>-10511.6</v>
      </c>
      <c r="H26" s="33">
        <f t="shared" si="7"/>
        <v>-3586</v>
      </c>
      <c r="I26" s="33">
        <f t="shared" si="7"/>
        <v>-6045.6</v>
      </c>
      <c r="J26" s="33">
        <f t="shared" si="7"/>
        <v>-3691.6</v>
      </c>
      <c r="K26" s="33">
        <f t="shared" si="7"/>
        <v>-13912.8</v>
      </c>
      <c r="L26" s="33">
        <f t="shared" si="6"/>
        <v>-124748.80000000003</v>
      </c>
      <c r="M26"/>
    </row>
    <row r="27" spans="1:13" s="36" customFormat="1" ht="18.75" customHeight="1">
      <c r="A27" s="34" t="s">
        <v>59</v>
      </c>
      <c r="B27" s="33">
        <f>-ROUND((B9)*$E$3,2)</f>
        <v>-5574.8</v>
      </c>
      <c r="C27" s="33">
        <f aca="true" t="shared" si="8" ref="C27:K27">-ROUND((C9)*$E$3,2)</f>
        <v>-9834</v>
      </c>
      <c r="D27" s="33">
        <f t="shared" si="8"/>
        <v>-24002</v>
      </c>
      <c r="E27" s="33">
        <f t="shared" si="8"/>
        <v>-22800.8</v>
      </c>
      <c r="F27" s="33">
        <f t="shared" si="8"/>
        <v>-24789.6</v>
      </c>
      <c r="G27" s="33">
        <f t="shared" si="8"/>
        <v>-10511.6</v>
      </c>
      <c r="H27" s="33">
        <f t="shared" si="8"/>
        <v>-3586</v>
      </c>
      <c r="I27" s="33">
        <f t="shared" si="8"/>
        <v>-6045.6</v>
      </c>
      <c r="J27" s="33">
        <f t="shared" si="8"/>
        <v>-3691.6</v>
      </c>
      <c r="K27" s="33">
        <f t="shared" si="8"/>
        <v>-13912.8</v>
      </c>
      <c r="L27" s="33">
        <f t="shared" si="6"/>
        <v>-124748.80000000003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112216.12</v>
      </c>
      <c r="C46" s="41">
        <f aca="true" t="shared" si="11" ref="C46:K46">IF(C17+C25+C38+C47&lt;0,0,C17+C25+C47)</f>
        <v>147679.93</v>
      </c>
      <c r="D46" s="41">
        <f t="shared" si="11"/>
        <v>510239.1</v>
      </c>
      <c r="E46" s="41">
        <f t="shared" si="11"/>
        <v>441076.39999999997</v>
      </c>
      <c r="F46" s="41">
        <f t="shared" si="11"/>
        <v>426843.8300000001</v>
      </c>
      <c r="G46" s="41">
        <f t="shared" si="11"/>
        <v>242143.97999999998</v>
      </c>
      <c r="H46" s="41">
        <f t="shared" si="11"/>
        <v>113439.37</v>
      </c>
      <c r="I46" s="41">
        <f t="shared" si="11"/>
        <v>146769.91999999998</v>
      </c>
      <c r="J46" s="41">
        <f t="shared" si="11"/>
        <v>143145.4</v>
      </c>
      <c r="K46" s="41">
        <f t="shared" si="11"/>
        <v>276659.50000000006</v>
      </c>
      <c r="L46" s="42">
        <f>SUM(B46:K46)</f>
        <v>2560213.55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112216.12</v>
      </c>
      <c r="C52" s="41">
        <f aca="true" t="shared" si="13" ref="C52:J52">SUM(C53:C64)</f>
        <v>147679.93</v>
      </c>
      <c r="D52" s="41">
        <f t="shared" si="13"/>
        <v>510239.11</v>
      </c>
      <c r="E52" s="41">
        <f t="shared" si="13"/>
        <v>441076.39</v>
      </c>
      <c r="F52" s="41">
        <f t="shared" si="13"/>
        <v>426843.83</v>
      </c>
      <c r="G52" s="41">
        <f t="shared" si="13"/>
        <v>242143.98</v>
      </c>
      <c r="H52" s="41">
        <f t="shared" si="13"/>
        <v>113439.36</v>
      </c>
      <c r="I52" s="41">
        <f>SUM(I53:I67)</f>
        <v>146769.93</v>
      </c>
      <c r="J52" s="41">
        <f t="shared" si="13"/>
        <v>143145.4</v>
      </c>
      <c r="K52" s="41">
        <f>SUM(K53:K66)</f>
        <v>276659.5</v>
      </c>
      <c r="L52" s="46">
        <f>SUM(B52:K52)</f>
        <v>2560213.55</v>
      </c>
      <c r="M52" s="40"/>
    </row>
    <row r="53" spans="1:13" ht="18.75" customHeight="1">
      <c r="A53" s="47" t="s">
        <v>52</v>
      </c>
      <c r="B53" s="48">
        <v>112216.12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112216.12</v>
      </c>
      <c r="M53" s="40"/>
    </row>
    <row r="54" spans="1:12" ht="18.75" customHeight="1">
      <c r="A54" s="47" t="s">
        <v>62</v>
      </c>
      <c r="B54" s="17">
        <v>0</v>
      </c>
      <c r="C54" s="48">
        <v>128821.2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128821.2</v>
      </c>
    </row>
    <row r="55" spans="1:12" ht="18.75" customHeight="1">
      <c r="A55" s="47" t="s">
        <v>63</v>
      </c>
      <c r="B55" s="17">
        <v>0</v>
      </c>
      <c r="C55" s="48">
        <v>18858.73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18858.73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510239.11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510239.11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441076.39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441076.39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426843.83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426843.83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242143.98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242143.98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113439.36</v>
      </c>
      <c r="I60" s="17">
        <v>0</v>
      </c>
      <c r="J60" s="17">
        <v>0</v>
      </c>
      <c r="K60" s="17">
        <v>0</v>
      </c>
      <c r="L60" s="46">
        <f t="shared" si="14"/>
        <v>113439.36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143145.4</v>
      </c>
      <c r="K62" s="17">
        <v>0</v>
      </c>
      <c r="L62" s="46">
        <f t="shared" si="14"/>
        <v>143145.4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132658.23</v>
      </c>
      <c r="L63" s="46">
        <f t="shared" si="14"/>
        <v>132658.23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144001.27</v>
      </c>
      <c r="L64" s="46">
        <f t="shared" si="14"/>
        <v>144001.27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146769.93</v>
      </c>
      <c r="J67" s="54">
        <v>0</v>
      </c>
      <c r="K67" s="54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2020-05-30T01:07:20Z</dcterms:modified>
  <cp:category/>
  <cp:version/>
  <cp:contentType/>
  <cp:contentStatus/>
</cp:coreProperties>
</file>