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<sst xmlns="http://schemas.openxmlformats.org/spreadsheetml/2006/main" count="79" uniqueCount="78">
  <si>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</si>
  <si>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</si>
  <si>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</si>
  <si>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</si>
  <si>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</si>
  <si>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</si>
  <si>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</si>
  <si>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</si>
  <si>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</si>
  <si>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</si>
  <si>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</si>
  <si>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</si>
  <si>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</si>
  <si>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</si>
  <si>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</si>
  <si>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</si>
  <si>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</si>
  <si>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</si>
  <si>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</si>
  <si>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</si>
  <si>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</si>
  <si>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</si>
  <si>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</si>
  <si>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</si>
  <si>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</si>
  <si>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</si>
  <si>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</si>
  <si>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</si>
  <si>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</si>
  <si>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</si>
  <si>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</si>
  <si>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</si>
  <si>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</si>
  <si>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</si>
  <si>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</si>
  <si>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</si>
  <si>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</si>
  <si>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</si>
  <si>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</si>
  <si>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</si>
  <si>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</si>
  <si>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</si>
  <si>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</si>
  <si>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</si>
  <si>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</si>
  <si>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</si>
  <si>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</si>
  <si>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</si>
  <si>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</si>
  <si>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</si>
  <si>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</si>
  <si>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</si>
  <si>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</si>
  <si>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</si>
  <si>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</si>
  <si>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</si>
  <si>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</si>
  <si>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</si>
  <si>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</si>
  <si>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</si>
  <si>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</si>
  <si>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</si>
  <si>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</si>
  <si>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</si>
  <si>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</si>
  <si>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</si>
  <si>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</si>
  <si>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</si>
  <si>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</si>
  <si>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</si>
  <si>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</si>
  <si>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</si>
  <si>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</si>
  <si>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22/05/20 - VENCIMENTO 01/06/20</t>
  </si>
  <si>
    <t>5.3. Revisão de Remuneração pelo Transporte Coletivo ¹</t>
  </si>
  <si>
    <t>7.15. Consórcio KBPX</t>
  </si>
  <si>
    <t>¹ Revisão remuneração conforme portaria SMT.GAB.087/20, período de 05 a  13/05/20.</t>
  </si>
  <si>
    <t xml:space="preserve">  Ajuste da energia para tração de abril 20 (AR0).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</si>
</sst>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26954</v>
      </c>
      <c r="C7" s="10">
        <f>C8+C11</f>
        <v>41559</v>
      </c>
      <c r="D7" s="10">
        <f aca="true" t="shared" si="0" ref="D7:K7">D8+D11</f>
        <v>99574</v>
      </c>
      <c r="E7" s="10">
        <f t="shared" si="0"/>
        <v>103714</v>
      </c>
      <c r="F7" s="10">
        <f t="shared" si="0"/>
        <v>112245</v>
      </c>
      <c r="G7" s="10">
        <f t="shared" si="0"/>
        <v>50783</v>
      </c>
      <c r="H7" s="10">
        <f t="shared" si="0"/>
        <v>20594</v>
      </c>
      <c r="I7" s="10">
        <f t="shared" si="0"/>
        <v>42594</v>
      </c>
      <c r="J7" s="10">
        <f t="shared" si="0"/>
        <v>30507</v>
      </c>
      <c r="K7" s="10">
        <f t="shared" si="0"/>
        <v>78135</v>
      </c>
      <c r="L7" s="10">
        <f>SUM(B7:K7)</f>
        <v>606659</v>
      </c>
      <c r="M7" s="11"/>
    </row>
    <row r="8" spans="1:13" ht="17.25" customHeight="1">
      <c r="A8" s="12" t="s">
        <v>18</v>
      </c>
      <c r="B8" s="13">
        <f>B9+B10</f>
        <v>1826</v>
      </c>
      <c r="C8" s="13">
        <f aca="true" t="shared" si="1" ref="C8:K8">C9+C10</f>
        <v>3057</v>
      </c>
      <c r="D8" s="13">
        <f t="shared" si="1"/>
        <v>7126</v>
      </c>
      <c r="E8" s="13">
        <f t="shared" si="1"/>
        <v>6628</v>
      </c>
      <c r="F8" s="13">
        <f t="shared" si="1"/>
        <v>7151</v>
      </c>
      <c r="G8" s="13">
        <f t="shared" si="1"/>
        <v>3814</v>
      </c>
      <c r="H8" s="13">
        <f t="shared" si="1"/>
        <v>1247</v>
      </c>
      <c r="I8" s="13">
        <f t="shared" si="1"/>
        <v>2078</v>
      </c>
      <c r="J8" s="13">
        <f t="shared" si="1"/>
        <v>1445</v>
      </c>
      <c r="K8" s="13">
        <f t="shared" si="1"/>
        <v>4463</v>
      </c>
      <c r="L8" s="13">
        <f>SUM(B8:K8)</f>
        <v>38835</v>
      </c>
      <c r="M8"/>
    </row>
    <row r="9" spans="1:13" ht="17.25" customHeight="1">
      <c r="A9" s="14" t="s">
        <v>19</v>
      </c>
      <c r="B9" s="15">
        <v>1825</v>
      </c>
      <c r="C9" s="15">
        <v>3057</v>
      </c>
      <c r="D9" s="15">
        <v>7126</v>
      </c>
      <c r="E9" s="15">
        <v>6628</v>
      </c>
      <c r="F9" s="15">
        <v>7151</v>
      </c>
      <c r="G9" s="15">
        <v>3814</v>
      </c>
      <c r="H9" s="15">
        <v>1247</v>
      </c>
      <c r="I9" s="15">
        <v>2078</v>
      </c>
      <c r="J9" s="15">
        <v>1445</v>
      </c>
      <c r="K9" s="15">
        <v>4463</v>
      </c>
      <c r="L9" s="13">
        <f>SUM(B9:K9)</f>
        <v>38834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25128</v>
      </c>
      <c r="C11" s="15">
        <v>38502</v>
      </c>
      <c r="D11" s="15">
        <v>92448</v>
      </c>
      <c r="E11" s="15">
        <v>97086</v>
      </c>
      <c r="F11" s="15">
        <v>105094</v>
      </c>
      <c r="G11" s="15">
        <v>46969</v>
      </c>
      <c r="H11" s="15">
        <v>19347</v>
      </c>
      <c r="I11" s="15">
        <v>40516</v>
      </c>
      <c r="J11" s="15">
        <v>29062</v>
      </c>
      <c r="K11" s="15">
        <v>73672</v>
      </c>
      <c r="L11" s="13">
        <f>SUM(B11:K11)</f>
        <v>567824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1.236578427161619</v>
      </c>
      <c r="C15" s="22">
        <v>1.823399366309898</v>
      </c>
      <c r="D15" s="22">
        <v>2.090263842707743</v>
      </c>
      <c r="E15" s="22">
        <v>1.661394545077266</v>
      </c>
      <c r="F15" s="22">
        <v>1.625245592341739</v>
      </c>
      <c r="G15" s="22">
        <v>2.035621337255345</v>
      </c>
      <c r="H15" s="22">
        <v>2.11984855237144</v>
      </c>
      <c r="I15" s="22">
        <v>1.553406660063309</v>
      </c>
      <c r="J15" s="22">
        <v>2.088249508427074</v>
      </c>
      <c r="K15" s="22">
        <v>1.777696597857673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195492.27999999997</v>
      </c>
      <c r="C17" s="25">
        <f aca="true" t="shared" si="2" ref="C17:L17">C18+C19+C20+C21+C22</f>
        <v>241141.14</v>
      </c>
      <c r="D17" s="25">
        <f t="shared" si="2"/>
        <v>789806.75</v>
      </c>
      <c r="E17" s="25">
        <f t="shared" si="2"/>
        <v>661659.74</v>
      </c>
      <c r="F17" s="25">
        <f t="shared" si="2"/>
        <v>628724.04</v>
      </c>
      <c r="G17" s="25">
        <f t="shared" si="2"/>
        <v>394327.20999999996</v>
      </c>
      <c r="H17" s="25">
        <f t="shared" si="2"/>
        <v>184310.50999999998</v>
      </c>
      <c r="I17" s="25">
        <f t="shared" si="2"/>
        <v>224007.05</v>
      </c>
      <c r="J17" s="25">
        <f t="shared" si="2"/>
        <v>242614.38999999998</v>
      </c>
      <c r="K17" s="25">
        <f t="shared" si="2"/>
        <v>423208.70999999996</v>
      </c>
      <c r="L17" s="25">
        <f t="shared" si="2"/>
        <v>3985291.8199999994</v>
      </c>
      <c r="M17"/>
    </row>
    <row r="18" spans="1:13" ht="17.25" customHeight="1">
      <c r="A18" s="26" t="s">
        <v>25</v>
      </c>
      <c r="B18" s="33">
        <f aca="true" t="shared" si="3" ref="B18:K18">ROUND(B13*B7,2)</f>
        <v>155155.31</v>
      </c>
      <c r="C18" s="33">
        <f t="shared" si="3"/>
        <v>128899.39</v>
      </c>
      <c r="D18" s="33">
        <f t="shared" si="3"/>
        <v>367806.44</v>
      </c>
      <c r="E18" s="33">
        <f t="shared" si="3"/>
        <v>387434.02</v>
      </c>
      <c r="F18" s="33">
        <f t="shared" si="3"/>
        <v>371171.77</v>
      </c>
      <c r="G18" s="33">
        <f t="shared" si="3"/>
        <v>184530.19</v>
      </c>
      <c r="H18" s="33">
        <f t="shared" si="3"/>
        <v>82450.14</v>
      </c>
      <c r="I18" s="33">
        <f t="shared" si="3"/>
        <v>141637.83</v>
      </c>
      <c r="J18" s="33">
        <f t="shared" si="3"/>
        <v>109227.26</v>
      </c>
      <c r="K18" s="33">
        <f t="shared" si="3"/>
        <v>228412.05</v>
      </c>
      <c r="L18" s="33">
        <f>SUM(B18:K18)</f>
        <v>2156724.4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36706.4</v>
      </c>
      <c r="C19" s="33">
        <f t="shared" si="4"/>
        <v>106135.68</v>
      </c>
      <c r="D19" s="33">
        <f t="shared" si="4"/>
        <v>401006.06</v>
      </c>
      <c r="E19" s="33">
        <f t="shared" si="4"/>
        <v>256246.75</v>
      </c>
      <c r="F19" s="33">
        <f t="shared" si="4"/>
        <v>232073.51</v>
      </c>
      <c r="G19" s="33">
        <f t="shared" si="4"/>
        <v>191103.4</v>
      </c>
      <c r="H19" s="33">
        <f t="shared" si="4"/>
        <v>92331.67</v>
      </c>
      <c r="I19" s="33">
        <f t="shared" si="4"/>
        <v>78383.32</v>
      </c>
      <c r="J19" s="33">
        <f t="shared" si="4"/>
        <v>118866.51</v>
      </c>
      <c r="K19" s="33">
        <f t="shared" si="4"/>
        <v>177635.27</v>
      </c>
      <c r="L19" s="33">
        <f>SUM(B19:K19)</f>
        <v>1690488.57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856333.08</v>
      </c>
      <c r="C25" s="33">
        <f t="shared" si="5"/>
        <v>392497.2</v>
      </c>
      <c r="D25" s="33">
        <f t="shared" si="5"/>
        <v>1161341.6</v>
      </c>
      <c r="E25" s="33">
        <f t="shared" si="5"/>
        <v>996988.8</v>
      </c>
      <c r="F25" s="33">
        <f t="shared" si="5"/>
        <v>821729.6</v>
      </c>
      <c r="G25" s="33">
        <f t="shared" si="5"/>
        <v>464936.4</v>
      </c>
      <c r="H25" s="33">
        <f t="shared" si="5"/>
        <v>332562.2</v>
      </c>
      <c r="I25" s="33">
        <f t="shared" si="5"/>
        <v>587843.09</v>
      </c>
      <c r="J25" s="33">
        <f t="shared" si="5"/>
        <v>819490</v>
      </c>
      <c r="K25" s="33">
        <f t="shared" si="5"/>
        <v>731692.8</v>
      </c>
      <c r="L25" s="33">
        <f aca="true" t="shared" si="6" ref="L25:L31">SUM(B25:K25)</f>
        <v>7165414.77</v>
      </c>
      <c r="M25"/>
    </row>
    <row r="26" spans="1:13" ht="18.75" customHeight="1">
      <c r="A26" s="27" t="s">
        <v>31</v>
      </c>
      <c r="B26" s="33">
        <f>B27+B28+B29+B30</f>
        <v>-8030</v>
      </c>
      <c r="C26" s="33">
        <f aca="true" t="shared" si="7" ref="C26:K26">C27+C28+C29+C30</f>
        <v>-13450.8</v>
      </c>
      <c r="D26" s="33">
        <f t="shared" si="7"/>
        <v>-31354.4</v>
      </c>
      <c r="E26" s="33">
        <f t="shared" si="7"/>
        <v>-29163.2</v>
      </c>
      <c r="F26" s="33">
        <f t="shared" si="7"/>
        <v>-31464.4</v>
      </c>
      <c r="G26" s="33">
        <f t="shared" si="7"/>
        <v>-16781.6</v>
      </c>
      <c r="H26" s="33">
        <f t="shared" si="7"/>
        <v>-5486.8</v>
      </c>
      <c r="I26" s="33">
        <f t="shared" si="7"/>
        <v>-13984.91</v>
      </c>
      <c r="J26" s="33">
        <f t="shared" si="7"/>
        <v>-6358</v>
      </c>
      <c r="K26" s="33">
        <f t="shared" si="7"/>
        <v>-19637.2</v>
      </c>
      <c r="L26" s="33">
        <f t="shared" si="6"/>
        <v>-175711.31</v>
      </c>
      <c r="M26"/>
    </row>
    <row r="27" spans="1:13" s="36" customFormat="1" ht="18.75" customHeight="1">
      <c r="A27" s="34" t="s">
        <v>58</v>
      </c>
      <c r="B27" s="33">
        <f>-ROUND((B9)*$E$3,2)</f>
        <v>-8030</v>
      </c>
      <c r="C27" s="33">
        <f aca="true" t="shared" si="8" ref="C27:K27">-ROUND((C9)*$E$3,2)</f>
        <v>-13450.8</v>
      </c>
      <c r="D27" s="33">
        <f t="shared" si="8"/>
        <v>-31354.4</v>
      </c>
      <c r="E27" s="33">
        <f t="shared" si="8"/>
        <v>-29163.2</v>
      </c>
      <c r="F27" s="33">
        <f t="shared" si="8"/>
        <v>-31464.4</v>
      </c>
      <c r="G27" s="33">
        <f t="shared" si="8"/>
        <v>-16781.6</v>
      </c>
      <c r="H27" s="33">
        <f t="shared" si="8"/>
        <v>-5486.8</v>
      </c>
      <c r="I27" s="33">
        <f t="shared" si="8"/>
        <v>-9143.2</v>
      </c>
      <c r="J27" s="33">
        <f t="shared" si="8"/>
        <v>-6358</v>
      </c>
      <c r="K27" s="33">
        <f t="shared" si="8"/>
        <v>-19637.2</v>
      </c>
      <c r="L27" s="33">
        <f t="shared" si="6"/>
        <v>-170869.6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-4841.71</v>
      </c>
      <c r="J30" s="17">
        <v>0</v>
      </c>
      <c r="K30" s="17">
        <v>0</v>
      </c>
      <c r="L30" s="33">
        <f t="shared" si="6"/>
        <v>-4841.71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864363.08</v>
      </c>
      <c r="C44" s="33">
        <v>405948</v>
      </c>
      <c r="D44" s="33">
        <v>1192696</v>
      </c>
      <c r="E44" s="33">
        <v>1026152</v>
      </c>
      <c r="F44" s="33">
        <v>853194</v>
      </c>
      <c r="G44" s="33">
        <v>481718</v>
      </c>
      <c r="H44" s="33">
        <v>338049</v>
      </c>
      <c r="I44" s="33">
        <v>601828</v>
      </c>
      <c r="J44" s="33">
        <v>825848</v>
      </c>
      <c r="K44" s="33">
        <v>751330</v>
      </c>
      <c r="L44" s="30">
        <f t="shared" si="10"/>
        <v>7341126.08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>IF(B17+B25+B38+B47&lt;0,0,B17+B25+B47)</f>
        <v>1051825.3599999999</v>
      </c>
      <c r="C46" s="41">
        <f aca="true" t="shared" si="11" ref="C46:K46">IF(C17+C25+C38+C47&lt;0,0,C17+C25+C47)</f>
        <v>633638.3400000001</v>
      </c>
      <c r="D46" s="41">
        <f t="shared" si="11"/>
        <v>1951148.35</v>
      </c>
      <c r="E46" s="41">
        <f t="shared" si="11"/>
        <v>1658648.54</v>
      </c>
      <c r="F46" s="41">
        <f t="shared" si="11"/>
        <v>1450453.6400000001</v>
      </c>
      <c r="G46" s="41">
        <f t="shared" si="11"/>
        <v>859263.61</v>
      </c>
      <c r="H46" s="41">
        <f t="shared" si="11"/>
        <v>516872.70999999996</v>
      </c>
      <c r="I46" s="41">
        <f t="shared" si="11"/>
        <v>811850.1399999999</v>
      </c>
      <c r="J46" s="41">
        <f t="shared" si="11"/>
        <v>1062104.39</v>
      </c>
      <c r="K46" s="41">
        <f t="shared" si="11"/>
        <v>1154901.51</v>
      </c>
      <c r="L46" s="42">
        <f>SUM(B46:K46)</f>
        <v>11150706.590000002</v>
      </c>
      <c r="M46" s="54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1051825.36</v>
      </c>
      <c r="C52" s="41">
        <f aca="true" t="shared" si="13" ref="C52:J52">SUM(C53:C64)</f>
        <v>633638.34</v>
      </c>
      <c r="D52" s="41">
        <f t="shared" si="13"/>
        <v>1951148.36</v>
      </c>
      <c r="E52" s="41">
        <f t="shared" si="13"/>
        <v>1658648.54</v>
      </c>
      <c r="F52" s="41">
        <f t="shared" si="13"/>
        <v>1450453.64</v>
      </c>
      <c r="G52" s="41">
        <f t="shared" si="13"/>
        <v>859263.61</v>
      </c>
      <c r="H52" s="41">
        <f t="shared" si="13"/>
        <v>516872.71</v>
      </c>
      <c r="I52" s="41">
        <f>SUM(I53:I67)</f>
        <v>811850.14</v>
      </c>
      <c r="J52" s="41">
        <f t="shared" si="13"/>
        <v>1062104.4</v>
      </c>
      <c r="K52" s="41">
        <f>SUM(K53:K66)</f>
        <v>1154901.51</v>
      </c>
      <c r="L52" s="46">
        <f>SUM(B52:K52)</f>
        <v>11150706.610000001</v>
      </c>
      <c r="M52" s="40"/>
    </row>
    <row r="53" spans="1:13" ht="18.75" customHeight="1">
      <c r="A53" s="47" t="s">
        <v>51</v>
      </c>
      <c r="B53" s="48">
        <v>1051825.36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1051825.36</v>
      </c>
      <c r="M53" s="40"/>
    </row>
    <row r="54" spans="1:12" ht="18.75" customHeight="1">
      <c r="A54" s="47" t="s">
        <v>61</v>
      </c>
      <c r="B54" s="17">
        <v>0</v>
      </c>
      <c r="C54" s="48">
        <v>554809.84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554809.84</v>
      </c>
    </row>
    <row r="55" spans="1:12" ht="18.75" customHeight="1">
      <c r="A55" s="47" t="s">
        <v>62</v>
      </c>
      <c r="B55" s="17">
        <v>0</v>
      </c>
      <c r="C55" s="48">
        <v>78828.5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78828.5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1951148.36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1951148.36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1658648.54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1658648.54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1450453.64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1450453.64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859263.61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859263.61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516872.71</v>
      </c>
      <c r="I60" s="17">
        <v>0</v>
      </c>
      <c r="J60" s="17">
        <v>0</v>
      </c>
      <c r="K60" s="17">
        <v>0</v>
      </c>
      <c r="L60" s="46">
        <f t="shared" si="14"/>
        <v>516872.71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1062104.4</v>
      </c>
      <c r="K62" s="17">
        <v>0</v>
      </c>
      <c r="L62" s="46">
        <f t="shared" si="14"/>
        <v>1062104.4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728742.43</v>
      </c>
      <c r="L63" s="46">
        <f t="shared" si="14"/>
        <v>728742.43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426159.08</v>
      </c>
      <c r="L64" s="46">
        <f t="shared" si="14"/>
        <v>426159.08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811850.14</v>
      </c>
      <c r="J67" s="53">
        <v>0</v>
      </c>
      <c r="K67" s="53">
        <v>0</v>
      </c>
      <c r="L67" s="51">
        <v>80757.19</v>
      </c>
    </row>
    <row r="68" spans="1:12" ht="18" customHeight="1">
      <c r="A68" s="52" t="s">
        <v>76</v>
      </c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 t="s">
        <v>77</v>
      </c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2020-05-30T01:07:02Z</dcterms:modified>
  <cp:category/>
  <cp:version/>
  <cp:contentType/>
  <cp:contentStatus/>
</cp:coreProperties>
</file>