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660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<sst xmlns="http://schemas.openxmlformats.org/spreadsheetml/2006/main" count="77" uniqueCount="76">
  <si>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</si>
  <si>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</si>
  <si>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</si>
  <si>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</si>
  <si>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</si>
  <si>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</si>
  <si>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</si>
  <si>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</si>
  <si>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</si>
  <si>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</si>
  <si>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</si>
  <si>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</si>
  <si>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</si>
  <si>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</si>
  <si>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</si>
  <si>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</si>
  <si>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</si>
  <si>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</si>
  <si>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</si>
  <si>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</si>
  <si>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</si>
  <si>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</si>
  <si>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</si>
  <si>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</si>
  <si>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</si>
  <si>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</si>
  <si>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</si>
  <si>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</si>
  <si>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</si>
  <si>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</si>
  <si>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</si>
  <si>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</si>
  <si>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</si>
  <si>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</si>
  <si>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</si>
  <si>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</si>
  <si>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</si>
  <si>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</si>
  <si>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</si>
  <si>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</si>
  <si>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</si>
  <si>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</si>
  <si>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</si>
  <si>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</si>
  <si>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</si>
  <si>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</si>
  <si>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</si>
  <si>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</si>
  <si>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</si>
  <si>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</si>
  <si>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</si>
  <si>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</si>
  <si>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</si>
  <si>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</si>
  <si>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</si>
  <si>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</si>
  <si>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</si>
  <si>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</si>
  <si>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</si>
  <si>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</si>
  <si>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</si>
  <si>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</si>
  <si>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</si>
  <si>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</si>
  <si>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</si>
  <si>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</si>
  <si>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</si>
  <si>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</si>
  <si>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</si>
  <si>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</si>
  <si>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</si>
  <si>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</si>
  <si>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</si>
  <si>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</si>
  <si>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21/05/20 - VENCIMENTO 29/05/20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</si>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</sst>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20017</v>
      </c>
      <c r="C7" s="10">
        <f>C8+C11</f>
        <v>32306</v>
      </c>
      <c r="D7" s="10">
        <f aca="true" t="shared" si="0" ref="D7:K7">D8+D11</f>
        <v>75837</v>
      </c>
      <c r="E7" s="10">
        <f t="shared" si="0"/>
        <v>82084</v>
      </c>
      <c r="F7" s="10">
        <f t="shared" si="0"/>
        <v>91510</v>
      </c>
      <c r="G7" s="10">
        <f t="shared" si="0"/>
        <v>38163</v>
      </c>
      <c r="H7" s="10">
        <f t="shared" si="0"/>
        <v>15477</v>
      </c>
      <c r="I7" s="10">
        <f t="shared" si="0"/>
        <v>32815</v>
      </c>
      <c r="J7" s="10">
        <f t="shared" si="0"/>
        <v>22167</v>
      </c>
      <c r="K7" s="10">
        <f t="shared" si="0"/>
        <v>59264</v>
      </c>
      <c r="L7" s="10">
        <f>SUM(B7:K7)</f>
        <v>469640</v>
      </c>
      <c r="M7" s="11"/>
    </row>
    <row r="8" spans="1:13" ht="17.25" customHeight="1">
      <c r="A8" s="12" t="s">
        <v>18</v>
      </c>
      <c r="B8" s="13">
        <f>B9+B10</f>
        <v>1511</v>
      </c>
      <c r="C8" s="13">
        <f aca="true" t="shared" si="1" ref="C8:K8">C9+C10</f>
        <v>2523</v>
      </c>
      <c r="D8" s="13">
        <f t="shared" si="1"/>
        <v>5564</v>
      </c>
      <c r="E8" s="13">
        <f t="shared" si="1"/>
        <v>5414</v>
      </c>
      <c r="F8" s="13">
        <f t="shared" si="1"/>
        <v>6174</v>
      </c>
      <c r="G8" s="13">
        <f t="shared" si="1"/>
        <v>2859</v>
      </c>
      <c r="H8" s="13">
        <f t="shared" si="1"/>
        <v>954</v>
      </c>
      <c r="I8" s="13">
        <f t="shared" si="1"/>
        <v>1577</v>
      </c>
      <c r="J8" s="13">
        <f t="shared" si="1"/>
        <v>1093</v>
      </c>
      <c r="K8" s="13">
        <f t="shared" si="1"/>
        <v>3494</v>
      </c>
      <c r="L8" s="13">
        <f>SUM(B8:K8)</f>
        <v>31163</v>
      </c>
      <c r="M8"/>
    </row>
    <row r="9" spans="1:13" ht="17.25" customHeight="1">
      <c r="A9" s="14" t="s">
        <v>19</v>
      </c>
      <c r="B9" s="15">
        <v>1509</v>
      </c>
      <c r="C9" s="15">
        <v>2523</v>
      </c>
      <c r="D9" s="15">
        <v>5564</v>
      </c>
      <c r="E9" s="15">
        <v>5414</v>
      </c>
      <c r="F9" s="15">
        <v>6174</v>
      </c>
      <c r="G9" s="15">
        <v>2859</v>
      </c>
      <c r="H9" s="15">
        <v>954</v>
      </c>
      <c r="I9" s="15">
        <v>1577</v>
      </c>
      <c r="J9" s="15">
        <v>1093</v>
      </c>
      <c r="K9" s="15">
        <v>3494</v>
      </c>
      <c r="L9" s="13">
        <f>SUM(B9:K9)</f>
        <v>31161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18506</v>
      </c>
      <c r="C11" s="15">
        <v>29783</v>
      </c>
      <c r="D11" s="15">
        <v>70273</v>
      </c>
      <c r="E11" s="15">
        <v>76670</v>
      </c>
      <c r="F11" s="15">
        <v>85336</v>
      </c>
      <c r="G11" s="15">
        <v>35304</v>
      </c>
      <c r="H11" s="15">
        <v>14523</v>
      </c>
      <c r="I11" s="15">
        <v>31238</v>
      </c>
      <c r="J11" s="15">
        <v>21074</v>
      </c>
      <c r="K11" s="15">
        <v>55770</v>
      </c>
      <c r="L11" s="13">
        <f>SUM(B11:K11)</f>
        <v>438477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1.211865956250987</v>
      </c>
      <c r="C15" s="22">
        <v>1.77905991586283</v>
      </c>
      <c r="D15" s="22">
        <v>2.050607794013675</v>
      </c>
      <c r="E15" s="22">
        <v>1.620914541684432</v>
      </c>
      <c r="F15" s="22">
        <v>1.590342170103837</v>
      </c>
      <c r="G15" s="22">
        <v>1.996811269149947</v>
      </c>
      <c r="H15" s="22">
        <v>2.069129952433768</v>
      </c>
      <c r="I15" s="22">
        <v>1.522803106395223</v>
      </c>
      <c r="J15" s="22">
        <v>2.063510088849201</v>
      </c>
      <c r="K15" s="22">
        <v>1.740910793445127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143266.43999999997</v>
      </c>
      <c r="C17" s="25">
        <f aca="true" t="shared" si="2" ref="C17:L17">C18+C19+C20+C21+C22</f>
        <v>184368.39</v>
      </c>
      <c r="D17" s="25">
        <f t="shared" si="2"/>
        <v>595424.26</v>
      </c>
      <c r="E17" s="25">
        <f t="shared" si="2"/>
        <v>515004.83999999997</v>
      </c>
      <c r="F17" s="25">
        <f t="shared" si="2"/>
        <v>506724.68000000005</v>
      </c>
      <c r="G17" s="25">
        <f t="shared" si="2"/>
        <v>295597.21</v>
      </c>
      <c r="H17" s="25">
        <f t="shared" si="2"/>
        <v>137739.69</v>
      </c>
      <c r="I17" s="25">
        <f t="shared" si="2"/>
        <v>170153.75</v>
      </c>
      <c r="J17" s="25">
        <f t="shared" si="2"/>
        <v>178294.66999999998</v>
      </c>
      <c r="K17" s="25">
        <f t="shared" si="2"/>
        <v>318768</v>
      </c>
      <c r="L17" s="25">
        <f t="shared" si="2"/>
        <v>3045341.9299999997</v>
      </c>
      <c r="M17"/>
    </row>
    <row r="18" spans="1:13" ht="17.25" customHeight="1">
      <c r="A18" s="26" t="s">
        <v>25</v>
      </c>
      <c r="B18" s="33">
        <f aca="true" t="shared" si="3" ref="B18:K18">ROUND(B13*B7,2)</f>
        <v>115223.86</v>
      </c>
      <c r="C18" s="33">
        <f t="shared" si="3"/>
        <v>100200.29</v>
      </c>
      <c r="D18" s="33">
        <f t="shared" si="3"/>
        <v>280126.71</v>
      </c>
      <c r="E18" s="33">
        <f t="shared" si="3"/>
        <v>306632.99</v>
      </c>
      <c r="F18" s="33">
        <f t="shared" si="3"/>
        <v>302605.27</v>
      </c>
      <c r="G18" s="33">
        <f t="shared" si="3"/>
        <v>138672.89</v>
      </c>
      <c r="H18" s="33">
        <f t="shared" si="3"/>
        <v>61963.72</v>
      </c>
      <c r="I18" s="33">
        <f t="shared" si="3"/>
        <v>109119.72</v>
      </c>
      <c r="J18" s="33">
        <f t="shared" si="3"/>
        <v>79366.73</v>
      </c>
      <c r="K18" s="33">
        <f t="shared" si="3"/>
        <v>173246.45</v>
      </c>
      <c r="L18" s="33">
        <f>SUM(B18:K18)</f>
        <v>1667158.6300000001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24412.01</v>
      </c>
      <c r="C19" s="33">
        <f t="shared" si="4"/>
        <v>78062.03</v>
      </c>
      <c r="D19" s="33">
        <f t="shared" si="4"/>
        <v>294303.3</v>
      </c>
      <c r="E19" s="33">
        <f t="shared" si="4"/>
        <v>190392.88</v>
      </c>
      <c r="F19" s="33">
        <f t="shared" si="4"/>
        <v>178640.65</v>
      </c>
      <c r="G19" s="33">
        <f t="shared" si="4"/>
        <v>138230.7</v>
      </c>
      <c r="H19" s="33">
        <f t="shared" si="4"/>
        <v>66247.27</v>
      </c>
      <c r="I19" s="33">
        <f t="shared" si="4"/>
        <v>57048.13</v>
      </c>
      <c r="J19" s="33">
        <f t="shared" si="4"/>
        <v>84407.32</v>
      </c>
      <c r="K19" s="33">
        <f t="shared" si="4"/>
        <v>128360.16</v>
      </c>
      <c r="L19" s="33">
        <f>SUM(B19:K19)</f>
        <v>1240104.45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-6639.6</v>
      </c>
      <c r="C25" s="33">
        <f t="shared" si="5"/>
        <v>-11101.2</v>
      </c>
      <c r="D25" s="33">
        <f t="shared" si="5"/>
        <v>-24481.6</v>
      </c>
      <c r="E25" s="33">
        <f t="shared" si="5"/>
        <v>-23821.6</v>
      </c>
      <c r="F25" s="33">
        <f t="shared" si="5"/>
        <v>-27165.6</v>
      </c>
      <c r="G25" s="33">
        <f t="shared" si="5"/>
        <v>-12579.6</v>
      </c>
      <c r="H25" s="33">
        <f t="shared" si="5"/>
        <v>-4197.6</v>
      </c>
      <c r="I25" s="33">
        <f t="shared" si="5"/>
        <v>-12807.650000000001</v>
      </c>
      <c r="J25" s="33">
        <f t="shared" si="5"/>
        <v>-4809.2</v>
      </c>
      <c r="K25" s="33">
        <f t="shared" si="5"/>
        <v>-15373.6</v>
      </c>
      <c r="L25" s="33">
        <f aca="true" t="shared" si="6" ref="L25:L31">SUM(B25:K25)</f>
        <v>-142977.25</v>
      </c>
      <c r="M25"/>
    </row>
    <row r="26" spans="1:13" ht="18.75" customHeight="1">
      <c r="A26" s="27" t="s">
        <v>31</v>
      </c>
      <c r="B26" s="33">
        <f>B27+B28+B29+B30</f>
        <v>-6639.6</v>
      </c>
      <c r="C26" s="33">
        <f aca="true" t="shared" si="7" ref="C26:K26">C27+C28+C29+C30</f>
        <v>-11101.2</v>
      </c>
      <c r="D26" s="33">
        <f t="shared" si="7"/>
        <v>-24481.6</v>
      </c>
      <c r="E26" s="33">
        <f t="shared" si="7"/>
        <v>-23821.6</v>
      </c>
      <c r="F26" s="33">
        <f t="shared" si="7"/>
        <v>-27165.6</v>
      </c>
      <c r="G26" s="33">
        <f t="shared" si="7"/>
        <v>-12579.6</v>
      </c>
      <c r="H26" s="33">
        <f t="shared" si="7"/>
        <v>-4197.6</v>
      </c>
      <c r="I26" s="33">
        <f t="shared" si="7"/>
        <v>-12807.650000000001</v>
      </c>
      <c r="J26" s="33">
        <f t="shared" si="7"/>
        <v>-4809.2</v>
      </c>
      <c r="K26" s="33">
        <f t="shared" si="7"/>
        <v>-15373.6</v>
      </c>
      <c r="L26" s="33">
        <f t="shared" si="6"/>
        <v>-142977.25</v>
      </c>
      <c r="M26"/>
    </row>
    <row r="27" spans="1:13" s="36" customFormat="1" ht="18.75" customHeight="1">
      <c r="A27" s="34" t="s">
        <v>59</v>
      </c>
      <c r="B27" s="33">
        <f>-ROUND((B9)*$E$3,2)</f>
        <v>-6639.6</v>
      </c>
      <c r="C27" s="33">
        <f aca="true" t="shared" si="8" ref="C27:K27">-ROUND((C9)*$E$3,2)</f>
        <v>-11101.2</v>
      </c>
      <c r="D27" s="33">
        <f t="shared" si="8"/>
        <v>-24481.6</v>
      </c>
      <c r="E27" s="33">
        <f t="shared" si="8"/>
        <v>-23821.6</v>
      </c>
      <c r="F27" s="33">
        <f t="shared" si="8"/>
        <v>-27165.6</v>
      </c>
      <c r="G27" s="33">
        <f t="shared" si="8"/>
        <v>-12579.6</v>
      </c>
      <c r="H27" s="33">
        <f t="shared" si="8"/>
        <v>-4197.6</v>
      </c>
      <c r="I27" s="33">
        <f t="shared" si="8"/>
        <v>-6938.8</v>
      </c>
      <c r="J27" s="33">
        <f t="shared" si="8"/>
        <v>-4809.2</v>
      </c>
      <c r="K27" s="33">
        <f t="shared" si="8"/>
        <v>-15373.6</v>
      </c>
      <c r="L27" s="33">
        <f t="shared" si="6"/>
        <v>-137108.40000000002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-5.63</v>
      </c>
      <c r="J29" s="17">
        <v>0</v>
      </c>
      <c r="K29" s="17">
        <v>0</v>
      </c>
      <c r="L29" s="33">
        <f t="shared" si="6"/>
        <v>-5.63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-5863.22</v>
      </c>
      <c r="J30" s="17">
        <v>0</v>
      </c>
      <c r="K30" s="17">
        <v>0</v>
      </c>
      <c r="L30" s="33">
        <f t="shared" si="6"/>
        <v>-5863.22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136626.83999999997</v>
      </c>
      <c r="C46" s="41">
        <f aca="true" t="shared" si="11" ref="C46:K46">IF(C17+C25+C38+C47&lt;0,0,C17+C25+C47)</f>
        <v>173267.19</v>
      </c>
      <c r="D46" s="41">
        <f t="shared" si="11"/>
        <v>570942.66</v>
      </c>
      <c r="E46" s="41">
        <f t="shared" si="11"/>
        <v>491183.24</v>
      </c>
      <c r="F46" s="41">
        <f t="shared" si="11"/>
        <v>479559.0800000001</v>
      </c>
      <c r="G46" s="41">
        <f t="shared" si="11"/>
        <v>283017.61000000004</v>
      </c>
      <c r="H46" s="41">
        <f t="shared" si="11"/>
        <v>133542.09</v>
      </c>
      <c r="I46" s="41">
        <f t="shared" si="11"/>
        <v>157346.1</v>
      </c>
      <c r="J46" s="41">
        <f t="shared" si="11"/>
        <v>173485.46999999997</v>
      </c>
      <c r="K46" s="41">
        <f t="shared" si="11"/>
        <v>303394.4</v>
      </c>
      <c r="L46" s="42">
        <f>SUM(B46:K46)</f>
        <v>2902364.68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136626.84</v>
      </c>
      <c r="C52" s="41">
        <f aca="true" t="shared" si="13" ref="C52:J52">SUM(C53:C64)</f>
        <v>173267.19</v>
      </c>
      <c r="D52" s="41">
        <f t="shared" si="13"/>
        <v>570942.67</v>
      </c>
      <c r="E52" s="41">
        <f t="shared" si="13"/>
        <v>491183.24</v>
      </c>
      <c r="F52" s="41">
        <f t="shared" si="13"/>
        <v>479559.08</v>
      </c>
      <c r="G52" s="41">
        <f t="shared" si="13"/>
        <v>283017.62</v>
      </c>
      <c r="H52" s="41">
        <f t="shared" si="13"/>
        <v>133542.08</v>
      </c>
      <c r="I52" s="41">
        <f>SUM(I53:I67)</f>
        <v>157346.1</v>
      </c>
      <c r="J52" s="41">
        <f t="shared" si="13"/>
        <v>173485.46</v>
      </c>
      <c r="K52" s="41">
        <f>SUM(K53:K66)</f>
        <v>303394.41000000003</v>
      </c>
      <c r="L52" s="46">
        <f>SUM(B52:K52)</f>
        <v>2902364.6900000004</v>
      </c>
      <c r="M52" s="40"/>
    </row>
    <row r="53" spans="1:13" ht="18.75" customHeight="1">
      <c r="A53" s="47" t="s">
        <v>52</v>
      </c>
      <c r="B53" s="48">
        <v>136626.84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136626.84</v>
      </c>
      <c r="M53" s="40"/>
    </row>
    <row r="54" spans="1:12" ht="18.75" customHeight="1">
      <c r="A54" s="47" t="s">
        <v>62</v>
      </c>
      <c r="B54" s="17">
        <v>0</v>
      </c>
      <c r="C54" s="48">
        <v>151054.34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151054.34</v>
      </c>
    </row>
    <row r="55" spans="1:12" ht="18.75" customHeight="1">
      <c r="A55" s="47" t="s">
        <v>63</v>
      </c>
      <c r="B55" s="17">
        <v>0</v>
      </c>
      <c r="C55" s="48">
        <v>22212.85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22212.85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570942.67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570942.67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491183.24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491183.24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479559.08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479559.08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283017.62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283017.62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133542.08</v>
      </c>
      <c r="I60" s="17">
        <v>0</v>
      </c>
      <c r="J60" s="17">
        <v>0</v>
      </c>
      <c r="K60" s="17">
        <v>0</v>
      </c>
      <c r="L60" s="46">
        <f t="shared" si="14"/>
        <v>133542.08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173485.46</v>
      </c>
      <c r="K62" s="17">
        <v>0</v>
      </c>
      <c r="L62" s="46">
        <f t="shared" si="14"/>
        <v>173485.46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158129.17</v>
      </c>
      <c r="L63" s="46">
        <f t="shared" si="14"/>
        <v>158129.17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145265.24</v>
      </c>
      <c r="L64" s="46">
        <f t="shared" si="14"/>
        <v>145265.24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157346.1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2020-05-28T21:04:45Z</dcterms:modified>
  <cp:category/>
  <cp:version/>
  <cp:contentType/>
  <cp:contentStatus/>
</cp:coreProperties>
</file>