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<sst xmlns="http://schemas.openxmlformats.org/spreadsheetml/2006/main" count="78" uniqueCount="77">
  <si>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</si>
  <si>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</si>
  <si>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</si>
  <si>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</si>
  <si>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</si>
  <si>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</si>
  <si>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</si>
  <si>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</si>
  <si>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</si>
  <si>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</si>
  <si>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</si>
  <si>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</si>
  <si>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</si>
  <si>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</si>
  <si>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</si>
  <si>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</si>
  <si>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</si>
  <si>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</si>
  <si>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</si>
  <si>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</si>
  <si>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</si>
  <si>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</si>
  <si>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</si>
  <si>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</si>
  <si>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</si>
  <si>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</si>
  <si>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</si>
  <si>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</si>
  <si>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</si>
  <si>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</si>
  <si>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</si>
  <si>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</si>
  <si>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</si>
  <si>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</si>
  <si>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</si>
  <si>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</si>
  <si>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</si>
  <si>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</si>
  <si>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</si>
  <si>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</si>
  <si>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</si>
  <si>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</si>
  <si>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</si>
  <si>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</si>
  <si>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</si>
  <si>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</si>
  <si>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</si>
  <si>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</si>
  <si>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</si>
  <si>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</si>
  <si>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</si>
  <si>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</si>
  <si>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</si>
  <si>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</si>
  <si>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</si>
  <si>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</si>
  <si>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</si>
  <si>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</si>
  <si>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</si>
  <si>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</si>
  <si>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</si>
  <si>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</si>
  <si>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</si>
  <si>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</si>
  <si>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</si>
  <si>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</si>
  <si>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</si>
  <si>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</si>
  <si>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</si>
  <si>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</si>
  <si>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</si>
  <si>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</si>
  <si>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</si>
  <si>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20/05/20 - VENCIMENTO 28/05/20</t>
  </si>
  <si>
    <t>5.3. Revisão de Remuneração pelo Transporte Coletivo ¹</t>
  </si>
  <si>
    <t>7.15. Consórcio KBPX</t>
  </si>
  <si>
    <t xml:space="preserve"> ¹  Ajuste da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</si>
</sst>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20453</v>
      </c>
      <c r="C7" s="10">
        <f>C8+C11</f>
        <v>33473</v>
      </c>
      <c r="D7" s="10">
        <f aca="true" t="shared" si="0" ref="D7:K7">D8+D11</f>
        <v>77862</v>
      </c>
      <c r="E7" s="10">
        <f t="shared" si="0"/>
        <v>84238</v>
      </c>
      <c r="F7" s="10">
        <f t="shared" si="0"/>
        <v>92672</v>
      </c>
      <c r="G7" s="10">
        <f t="shared" si="0"/>
        <v>39405</v>
      </c>
      <c r="H7" s="10">
        <f t="shared" si="0"/>
        <v>15808</v>
      </c>
      <c r="I7" s="10">
        <f t="shared" si="0"/>
        <v>34175</v>
      </c>
      <c r="J7" s="10">
        <f t="shared" si="0"/>
        <v>22969</v>
      </c>
      <c r="K7" s="10">
        <f t="shared" si="0"/>
        <v>62494</v>
      </c>
      <c r="L7" s="10">
        <f>SUM(B7:K7)</f>
        <v>483549</v>
      </c>
      <c r="M7" s="11"/>
    </row>
    <row r="8" spans="1:13" ht="17.25" customHeight="1">
      <c r="A8" s="12" t="s">
        <v>18</v>
      </c>
      <c r="B8" s="13">
        <f>B9+B10</f>
        <v>1485</v>
      </c>
      <c r="C8" s="13">
        <f aca="true" t="shared" si="1" ref="C8:K8">C9+C10</f>
        <v>2460</v>
      </c>
      <c r="D8" s="13">
        <f t="shared" si="1"/>
        <v>5492</v>
      </c>
      <c r="E8" s="13">
        <f t="shared" si="1"/>
        <v>5393</v>
      </c>
      <c r="F8" s="13">
        <f t="shared" si="1"/>
        <v>6071</v>
      </c>
      <c r="G8" s="13">
        <f t="shared" si="1"/>
        <v>2849</v>
      </c>
      <c r="H8" s="13">
        <f t="shared" si="1"/>
        <v>906</v>
      </c>
      <c r="I8" s="13">
        <f t="shared" si="1"/>
        <v>1535</v>
      </c>
      <c r="J8" s="13">
        <f t="shared" si="1"/>
        <v>1055</v>
      </c>
      <c r="K8" s="13">
        <f t="shared" si="1"/>
        <v>3558</v>
      </c>
      <c r="L8" s="13">
        <f>SUM(B8:K8)</f>
        <v>30804</v>
      </c>
      <c r="M8"/>
    </row>
    <row r="9" spans="1:13" ht="17.25" customHeight="1">
      <c r="A9" s="14" t="s">
        <v>19</v>
      </c>
      <c r="B9" s="15">
        <v>1484</v>
      </c>
      <c r="C9" s="15">
        <v>2460</v>
      </c>
      <c r="D9" s="15">
        <v>5492</v>
      </c>
      <c r="E9" s="15">
        <v>5393</v>
      </c>
      <c r="F9" s="15">
        <v>6071</v>
      </c>
      <c r="G9" s="15">
        <v>2849</v>
      </c>
      <c r="H9" s="15">
        <v>906</v>
      </c>
      <c r="I9" s="15">
        <v>1535</v>
      </c>
      <c r="J9" s="15">
        <v>1055</v>
      </c>
      <c r="K9" s="15">
        <v>3558</v>
      </c>
      <c r="L9" s="13">
        <f>SUM(B9:K9)</f>
        <v>30803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18968</v>
      </c>
      <c r="C11" s="15">
        <v>31013</v>
      </c>
      <c r="D11" s="15">
        <v>72370</v>
      </c>
      <c r="E11" s="15">
        <v>78845</v>
      </c>
      <c r="F11" s="15">
        <v>86601</v>
      </c>
      <c r="G11" s="15">
        <v>36556</v>
      </c>
      <c r="H11" s="15">
        <v>14902</v>
      </c>
      <c r="I11" s="15">
        <v>32640</v>
      </c>
      <c r="J11" s="15">
        <v>21914</v>
      </c>
      <c r="K11" s="15">
        <v>58936</v>
      </c>
      <c r="L11" s="13">
        <f>SUM(B11:K11)</f>
        <v>452745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1.211865956250987</v>
      </c>
      <c r="C15" s="22">
        <v>1.77905991586283</v>
      </c>
      <c r="D15" s="22">
        <v>2.050607794013675</v>
      </c>
      <c r="E15" s="22">
        <v>1.620914541684432</v>
      </c>
      <c r="F15" s="22">
        <v>1.590342170103837</v>
      </c>
      <c r="G15" s="22">
        <v>1.996811269149947</v>
      </c>
      <c r="H15" s="22">
        <v>2.069129952433768</v>
      </c>
      <c r="I15" s="22">
        <v>1.522803106395223</v>
      </c>
      <c r="J15" s="22">
        <v>2.063510088849201</v>
      </c>
      <c r="K15" s="22">
        <v>1.740910793445127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146307.90999999997</v>
      </c>
      <c r="C17" s="25">
        <f aca="true" t="shared" si="2" ref="C17:L17">C18+C19+C20+C21+C22</f>
        <v>190807.82</v>
      </c>
      <c r="D17" s="25">
        <f t="shared" si="2"/>
        <v>610762.71</v>
      </c>
      <c r="E17" s="25">
        <f t="shared" si="2"/>
        <v>528047.5</v>
      </c>
      <c r="F17" s="25">
        <f t="shared" si="2"/>
        <v>512835.57000000007</v>
      </c>
      <c r="G17" s="25">
        <f t="shared" si="2"/>
        <v>304608.94</v>
      </c>
      <c r="H17" s="25">
        <f t="shared" si="2"/>
        <v>140481.68</v>
      </c>
      <c r="I17" s="25">
        <f t="shared" si="2"/>
        <v>177040.49</v>
      </c>
      <c r="J17" s="25">
        <f t="shared" si="2"/>
        <v>184220</v>
      </c>
      <c r="K17" s="25">
        <f t="shared" si="2"/>
        <v>335206.14</v>
      </c>
      <c r="L17" s="25">
        <f t="shared" si="2"/>
        <v>3130318.759999999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117733.6</v>
      </c>
      <c r="C18" s="33">
        <f t="shared" si="3"/>
        <v>103819.86</v>
      </c>
      <c r="D18" s="33">
        <f t="shared" si="3"/>
        <v>287606.66</v>
      </c>
      <c r="E18" s="33">
        <f t="shared" si="3"/>
        <v>314679.47</v>
      </c>
      <c r="F18" s="33">
        <f t="shared" si="3"/>
        <v>306447.77</v>
      </c>
      <c r="G18" s="33">
        <f t="shared" si="3"/>
        <v>143185.95</v>
      </c>
      <c r="H18" s="33">
        <f t="shared" si="3"/>
        <v>63288.91</v>
      </c>
      <c r="I18" s="33">
        <f t="shared" si="3"/>
        <v>113642.13</v>
      </c>
      <c r="J18" s="33">
        <f t="shared" si="3"/>
        <v>82238.21</v>
      </c>
      <c r="K18" s="33">
        <f t="shared" si="3"/>
        <v>182688.71</v>
      </c>
      <c r="L18" s="33">
        <f>SUM(B18:K18)</f>
        <v>1715331.2699999996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24943.74</v>
      </c>
      <c r="C19" s="33">
        <f t="shared" si="4"/>
        <v>80881.89</v>
      </c>
      <c r="D19" s="33">
        <f t="shared" si="4"/>
        <v>302161.8</v>
      </c>
      <c r="E19" s="33">
        <f t="shared" si="4"/>
        <v>195389.06</v>
      </c>
      <c r="F19" s="33">
        <f t="shared" si="4"/>
        <v>180909.04</v>
      </c>
      <c r="G19" s="33">
        <f t="shared" si="4"/>
        <v>142729.37</v>
      </c>
      <c r="H19" s="33">
        <f t="shared" si="4"/>
        <v>67664.07</v>
      </c>
      <c r="I19" s="33">
        <f t="shared" si="4"/>
        <v>59412.46</v>
      </c>
      <c r="J19" s="33">
        <f t="shared" si="4"/>
        <v>87461.17</v>
      </c>
      <c r="K19" s="33">
        <f t="shared" si="4"/>
        <v>135356.04</v>
      </c>
      <c r="L19" s="33">
        <f>SUM(B19:K19)</f>
        <v>1276908.64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-25775.559999999998</v>
      </c>
      <c r="C25" s="33">
        <f t="shared" si="5"/>
        <v>-10824</v>
      </c>
      <c r="D25" s="33">
        <f t="shared" si="5"/>
        <v>-24164.8</v>
      </c>
      <c r="E25" s="33">
        <f t="shared" si="5"/>
        <v>-23729.2</v>
      </c>
      <c r="F25" s="33">
        <f t="shared" si="5"/>
        <v>-26712.4</v>
      </c>
      <c r="G25" s="33">
        <f t="shared" si="5"/>
        <v>-12535.6</v>
      </c>
      <c r="H25" s="33">
        <f t="shared" si="5"/>
        <v>-3986.4</v>
      </c>
      <c r="I25" s="33">
        <f t="shared" si="5"/>
        <v>-6754</v>
      </c>
      <c r="J25" s="33">
        <f t="shared" si="5"/>
        <v>-4642</v>
      </c>
      <c r="K25" s="33">
        <f t="shared" si="5"/>
        <v>-15655.2</v>
      </c>
      <c r="L25" s="33">
        <f aca="true" t="shared" si="6" ref="L25:L31">SUM(B25:K25)</f>
        <v>-154779.16</v>
      </c>
      <c r="M25"/>
    </row>
    <row r="26" spans="1:13" ht="18.75" customHeight="1">
      <c r="A26" s="27" t="s">
        <v>31</v>
      </c>
      <c r="B26" s="33">
        <f>B27+B28+B29+B30</f>
        <v>-6529.6</v>
      </c>
      <c r="C26" s="33">
        <f aca="true" t="shared" si="7" ref="C26:K26">C27+C28+C29+C30</f>
        <v>-10824</v>
      </c>
      <c r="D26" s="33">
        <f t="shared" si="7"/>
        <v>-24164.8</v>
      </c>
      <c r="E26" s="33">
        <f t="shared" si="7"/>
        <v>-23729.2</v>
      </c>
      <c r="F26" s="33">
        <f t="shared" si="7"/>
        <v>-26712.4</v>
      </c>
      <c r="G26" s="33">
        <f t="shared" si="7"/>
        <v>-12535.6</v>
      </c>
      <c r="H26" s="33">
        <f t="shared" si="7"/>
        <v>-3986.4</v>
      </c>
      <c r="I26" s="33">
        <f t="shared" si="7"/>
        <v>-6754</v>
      </c>
      <c r="J26" s="33">
        <f t="shared" si="7"/>
        <v>-4642</v>
      </c>
      <c r="K26" s="33">
        <f t="shared" si="7"/>
        <v>-15655.2</v>
      </c>
      <c r="L26" s="33">
        <f t="shared" si="6"/>
        <v>-135533.2</v>
      </c>
      <c r="M26"/>
    </row>
    <row r="27" spans="1:13" s="36" customFormat="1" ht="18.75" customHeight="1">
      <c r="A27" s="34" t="s">
        <v>58</v>
      </c>
      <c r="B27" s="33">
        <f>-ROUND((B9)*$E$3,2)</f>
        <v>-6529.6</v>
      </c>
      <c r="C27" s="33">
        <f aca="true" t="shared" si="8" ref="C27:K27">-ROUND((C9)*$E$3,2)</f>
        <v>-10824</v>
      </c>
      <c r="D27" s="33">
        <f t="shared" si="8"/>
        <v>-24164.8</v>
      </c>
      <c r="E27" s="33">
        <f t="shared" si="8"/>
        <v>-23729.2</v>
      </c>
      <c r="F27" s="33">
        <f t="shared" si="8"/>
        <v>-26712.4</v>
      </c>
      <c r="G27" s="33">
        <f t="shared" si="8"/>
        <v>-12535.6</v>
      </c>
      <c r="H27" s="33">
        <f t="shared" si="8"/>
        <v>-3986.4</v>
      </c>
      <c r="I27" s="33">
        <f t="shared" si="8"/>
        <v>-6754</v>
      </c>
      <c r="J27" s="33">
        <f t="shared" si="8"/>
        <v>-4642</v>
      </c>
      <c r="K27" s="33">
        <f t="shared" si="8"/>
        <v>-15655.2</v>
      </c>
      <c r="L27" s="33">
        <f t="shared" si="6"/>
        <v>-135533.2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-19245.96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-19245.96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120532.34999999998</v>
      </c>
      <c r="C46" s="41">
        <f aca="true" t="shared" si="11" ref="C46:K46">IF(C17+C25+C38+C47&lt;0,0,C17+C25+C47)</f>
        <v>179983.82</v>
      </c>
      <c r="D46" s="41">
        <f t="shared" si="11"/>
        <v>586597.9099999999</v>
      </c>
      <c r="E46" s="41">
        <f t="shared" si="11"/>
        <v>504318.3</v>
      </c>
      <c r="F46" s="41">
        <f t="shared" si="11"/>
        <v>486123.17000000004</v>
      </c>
      <c r="G46" s="41">
        <f t="shared" si="11"/>
        <v>292073.34</v>
      </c>
      <c r="H46" s="41">
        <f t="shared" si="11"/>
        <v>136495.28</v>
      </c>
      <c r="I46" s="41">
        <f t="shared" si="11"/>
        <v>170286.49</v>
      </c>
      <c r="J46" s="41">
        <f t="shared" si="11"/>
        <v>179578</v>
      </c>
      <c r="K46" s="41">
        <f t="shared" si="11"/>
        <v>319550.94</v>
      </c>
      <c r="L46" s="42">
        <f>SUM(B46:K46)</f>
        <v>2975539.599999999</v>
      </c>
      <c r="M46" s="55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120532.36</v>
      </c>
      <c r="C52" s="41">
        <f aca="true" t="shared" si="13" ref="C52:J52">SUM(C53:C64)</f>
        <v>179983.82</v>
      </c>
      <c r="D52" s="41">
        <f t="shared" si="13"/>
        <v>586597.9</v>
      </c>
      <c r="E52" s="41">
        <f t="shared" si="13"/>
        <v>504318.31</v>
      </c>
      <c r="F52" s="41">
        <f t="shared" si="13"/>
        <v>486123.17</v>
      </c>
      <c r="G52" s="41">
        <f t="shared" si="13"/>
        <v>292073.34</v>
      </c>
      <c r="H52" s="41">
        <f t="shared" si="13"/>
        <v>136495.28</v>
      </c>
      <c r="I52" s="41">
        <f>SUM(I53:I67)</f>
        <v>170286.48</v>
      </c>
      <c r="J52" s="41">
        <f t="shared" si="13"/>
        <v>179577.99</v>
      </c>
      <c r="K52" s="41">
        <f>SUM(K53:K66)</f>
        <v>319550.94</v>
      </c>
      <c r="L52" s="46">
        <f>SUM(B52:K52)</f>
        <v>2975539.5899999994</v>
      </c>
      <c r="M52" s="40"/>
    </row>
    <row r="53" spans="1:13" ht="18.75" customHeight="1">
      <c r="A53" s="47" t="s">
        <v>51</v>
      </c>
      <c r="B53" s="48">
        <v>120532.36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120532.36</v>
      </c>
      <c r="M53" s="40"/>
    </row>
    <row r="54" spans="1:12" ht="18.75" customHeight="1">
      <c r="A54" s="47" t="s">
        <v>61</v>
      </c>
      <c r="B54" s="17">
        <v>0</v>
      </c>
      <c r="C54" s="48">
        <v>157125.87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157125.87</v>
      </c>
    </row>
    <row r="55" spans="1:12" ht="18.75" customHeight="1">
      <c r="A55" s="47" t="s">
        <v>62</v>
      </c>
      <c r="B55" s="17">
        <v>0</v>
      </c>
      <c r="C55" s="48">
        <v>22857.95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22857.95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586597.9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586597.9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504318.31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504318.31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486123.17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486123.17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292073.34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292073.34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136495.28</v>
      </c>
      <c r="I60" s="17">
        <v>0</v>
      </c>
      <c r="J60" s="17">
        <v>0</v>
      </c>
      <c r="K60" s="17">
        <v>0</v>
      </c>
      <c r="L60" s="46">
        <f t="shared" si="14"/>
        <v>136495.28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179577.99</v>
      </c>
      <c r="K62" s="17">
        <v>0</v>
      </c>
      <c r="L62" s="46">
        <f t="shared" si="14"/>
        <v>179577.99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155621.31</v>
      </c>
      <c r="L63" s="46">
        <f t="shared" si="14"/>
        <v>155621.31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163929.63</v>
      </c>
      <c r="L64" s="46">
        <f t="shared" si="14"/>
        <v>163929.63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170286.48</v>
      </c>
      <c r="J67" s="54">
        <v>0</v>
      </c>
      <c r="K67" s="54">
        <v>0</v>
      </c>
      <c r="L67" s="51">
        <v>80757.19</v>
      </c>
    </row>
    <row r="68" spans="1:12" ht="18" customHeight="1">
      <c r="A68" s="52" t="s">
        <v>76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2020-05-27T19:56:44Z</dcterms:modified>
  <cp:category/>
  <cp:version/>
  <cp:contentType/>
  <cp:contentStatus/>
</cp:coreProperties>
</file>