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<sst xmlns="http://schemas.openxmlformats.org/spreadsheetml/2006/main" count="78" uniqueCount="77">
  <si>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</si>
  <si>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</si>
  <si>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</si>
  <si>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</si>
  <si>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</si>
  <si>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</si>
  <si>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</si>
  <si>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</si>
  <si>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</si>
  <si>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</si>
  <si>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</si>
  <si>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</si>
  <si>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</si>
  <si>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</si>
  <si>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</si>
  <si>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</si>
  <si>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</si>
  <si>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</si>
  <si>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</si>
  <si>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</si>
  <si>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</si>
  <si>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</si>
  <si>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</si>
  <si>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</si>
  <si>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</si>
  <si>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</si>
  <si>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</si>
  <si>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</si>
  <si>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</si>
  <si>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</si>
  <si>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</si>
  <si>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</si>
  <si>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</si>
  <si>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</si>
  <si>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</si>
  <si>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</si>
  <si>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</si>
  <si>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</si>
  <si>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</si>
  <si>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</si>
  <si>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</si>
  <si>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</si>
  <si>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</si>
  <si>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</si>
  <si>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</si>
  <si>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</si>
  <si>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</si>
  <si>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</si>
  <si>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</si>
  <si>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</si>
  <si>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</si>
  <si>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</si>
  <si>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</si>
  <si>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</si>
  <si>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</si>
  <si>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</si>
  <si>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</si>
  <si>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</si>
  <si>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</si>
  <si>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</si>
  <si>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</si>
  <si>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</si>
  <si>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</si>
  <si>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</si>
  <si>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</si>
  <si>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</si>
  <si>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</si>
  <si>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</si>
  <si>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</si>
  <si>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</si>
  <si>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</si>
  <si>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</si>
  <si>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</si>
  <si>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18/05/20 - VENCIMENTO 27/05/20</t>
  </si>
  <si>
    <t>7.15. Consórcio KBPX</t>
  </si>
  <si>
    <t xml:space="preserve"> ¹  Ajuste da energia para tração.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</si>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</sst>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29846</v>
      </c>
      <c r="C7" s="10">
        <f>C8+C11</f>
        <v>45623</v>
      </c>
      <c r="D7" s="10">
        <f aca="true" t="shared" si="0" ref="D7:K7">D8+D11</f>
        <v>108262</v>
      </c>
      <c r="E7" s="10">
        <f t="shared" si="0"/>
        <v>113538</v>
      </c>
      <c r="F7" s="10">
        <f t="shared" si="0"/>
        <v>126149</v>
      </c>
      <c r="G7" s="10">
        <f t="shared" si="0"/>
        <v>56620</v>
      </c>
      <c r="H7" s="10">
        <f t="shared" si="0"/>
        <v>21651</v>
      </c>
      <c r="I7" s="10">
        <f t="shared" si="0"/>
        <v>45909</v>
      </c>
      <c r="J7" s="10">
        <f t="shared" si="0"/>
        <v>34855</v>
      </c>
      <c r="K7" s="10">
        <f t="shared" si="0"/>
        <v>88330</v>
      </c>
      <c r="L7" s="10">
        <f>SUM(B7:K7)</f>
        <v>670783</v>
      </c>
      <c r="M7" s="11"/>
    </row>
    <row r="8" spans="1:13" ht="17.25" customHeight="1">
      <c r="A8" s="12" t="s">
        <v>18</v>
      </c>
      <c r="B8" s="13">
        <f>B9+B10</f>
        <v>1954</v>
      </c>
      <c r="C8" s="13">
        <f aca="true" t="shared" si="1" ref="C8:K8">C9+C10</f>
        <v>3248</v>
      </c>
      <c r="D8" s="13">
        <f t="shared" si="1"/>
        <v>7744</v>
      </c>
      <c r="E8" s="13">
        <f t="shared" si="1"/>
        <v>6945</v>
      </c>
      <c r="F8" s="13">
        <f t="shared" si="1"/>
        <v>7717</v>
      </c>
      <c r="G8" s="13">
        <f t="shared" si="1"/>
        <v>3887</v>
      </c>
      <c r="H8" s="13">
        <f t="shared" si="1"/>
        <v>1278</v>
      </c>
      <c r="I8" s="13">
        <f t="shared" si="1"/>
        <v>2302</v>
      </c>
      <c r="J8" s="13">
        <f t="shared" si="1"/>
        <v>1730</v>
      </c>
      <c r="K8" s="13">
        <f t="shared" si="1"/>
        <v>5055</v>
      </c>
      <c r="L8" s="13">
        <f>SUM(B8:K8)</f>
        <v>41860</v>
      </c>
      <c r="M8"/>
    </row>
    <row r="9" spans="1:13" ht="17.25" customHeight="1">
      <c r="A9" s="14" t="s">
        <v>19</v>
      </c>
      <c r="B9" s="15">
        <v>1954</v>
      </c>
      <c r="C9" s="15">
        <v>3248</v>
      </c>
      <c r="D9" s="15">
        <v>7744</v>
      </c>
      <c r="E9" s="15">
        <v>6945</v>
      </c>
      <c r="F9" s="15">
        <v>7717</v>
      </c>
      <c r="G9" s="15">
        <v>3887</v>
      </c>
      <c r="H9" s="15">
        <v>1278</v>
      </c>
      <c r="I9" s="15">
        <v>2302</v>
      </c>
      <c r="J9" s="15">
        <v>1730</v>
      </c>
      <c r="K9" s="15">
        <v>5055</v>
      </c>
      <c r="L9" s="13">
        <f>SUM(B9:K9)</f>
        <v>41860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27892</v>
      </c>
      <c r="C11" s="15">
        <v>42375</v>
      </c>
      <c r="D11" s="15">
        <v>100518</v>
      </c>
      <c r="E11" s="15">
        <v>106593</v>
      </c>
      <c r="F11" s="15">
        <v>118432</v>
      </c>
      <c r="G11" s="15">
        <v>52733</v>
      </c>
      <c r="H11" s="15">
        <v>20373</v>
      </c>
      <c r="I11" s="15">
        <v>43607</v>
      </c>
      <c r="J11" s="15">
        <v>33125</v>
      </c>
      <c r="K11" s="15">
        <v>83275</v>
      </c>
      <c r="L11" s="13">
        <f>SUM(B11:K11)</f>
        <v>628923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1.250935136343634</v>
      </c>
      <c r="C15" s="22">
        <v>1.819206691397768</v>
      </c>
      <c r="D15" s="22">
        <v>2.118644478948807</v>
      </c>
      <c r="E15" s="22">
        <v>1.674302205526089</v>
      </c>
      <c r="F15" s="22">
        <v>1.635387363869491</v>
      </c>
      <c r="G15" s="22">
        <v>2.065654538029848</v>
      </c>
      <c r="H15" s="22">
        <v>2.124289376100771</v>
      </c>
      <c r="I15" s="22">
        <v>1.545183913698096</v>
      </c>
      <c r="J15" s="22">
        <v>2.091967085897169</v>
      </c>
      <c r="K15" s="22">
        <v>1.75379888606561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218544.38999999998</v>
      </c>
      <c r="C17" s="25">
        <f aca="true" t="shared" si="2" ref="C17:L17">C18+C19+C20+C21+C22</f>
        <v>263531.64</v>
      </c>
      <c r="D17" s="25">
        <f t="shared" si="2"/>
        <v>868236.3200000001</v>
      </c>
      <c r="E17" s="25">
        <f t="shared" si="2"/>
        <v>728105.03</v>
      </c>
      <c r="F17" s="25">
        <f t="shared" si="2"/>
        <v>707679.8</v>
      </c>
      <c r="G17" s="25">
        <f t="shared" si="2"/>
        <v>443681.56999999995</v>
      </c>
      <c r="H17" s="25">
        <f t="shared" si="2"/>
        <v>193666.22</v>
      </c>
      <c r="I17" s="25">
        <f t="shared" si="2"/>
        <v>239875.53</v>
      </c>
      <c r="J17" s="25">
        <f t="shared" si="2"/>
        <v>275587.31999999995</v>
      </c>
      <c r="K17" s="25">
        <f t="shared" si="2"/>
        <v>470018.73</v>
      </c>
      <c r="L17" s="25">
        <f t="shared" si="2"/>
        <v>4408926.55</v>
      </c>
      <c r="M17"/>
    </row>
    <row r="18" spans="1:13" ht="17.25" customHeight="1">
      <c r="A18" s="26" t="s">
        <v>25</v>
      </c>
      <c r="B18" s="33">
        <f aca="true" t="shared" si="3" ref="B18:K18">ROUND(B13*B7,2)</f>
        <v>171802.53</v>
      </c>
      <c r="C18" s="33">
        <f t="shared" si="3"/>
        <v>141504.3</v>
      </c>
      <c r="D18" s="33">
        <f t="shared" si="3"/>
        <v>399898.18</v>
      </c>
      <c r="E18" s="33">
        <f t="shared" si="3"/>
        <v>424132.55</v>
      </c>
      <c r="F18" s="33">
        <f t="shared" si="3"/>
        <v>417149.51</v>
      </c>
      <c r="G18" s="33">
        <f t="shared" si="3"/>
        <v>205740.09</v>
      </c>
      <c r="H18" s="33">
        <f t="shared" si="3"/>
        <v>86681.94</v>
      </c>
      <c r="I18" s="33">
        <f t="shared" si="3"/>
        <v>152661.2</v>
      </c>
      <c r="J18" s="33">
        <f t="shared" si="3"/>
        <v>124794.84</v>
      </c>
      <c r="K18" s="33">
        <f t="shared" si="3"/>
        <v>258215.09</v>
      </c>
      <c r="L18" s="33">
        <f>SUM(B18:K18)</f>
        <v>2382580.23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43111.29</v>
      </c>
      <c r="C19" s="33">
        <f t="shared" si="4"/>
        <v>115921.27</v>
      </c>
      <c r="D19" s="33">
        <f t="shared" si="4"/>
        <v>447343.89</v>
      </c>
      <c r="E19" s="33">
        <f t="shared" si="4"/>
        <v>285993.51</v>
      </c>
      <c r="F19" s="33">
        <f t="shared" si="4"/>
        <v>265051.53</v>
      </c>
      <c r="G19" s="33">
        <f t="shared" si="4"/>
        <v>219247.86</v>
      </c>
      <c r="H19" s="33">
        <f t="shared" si="4"/>
        <v>97455.58</v>
      </c>
      <c r="I19" s="33">
        <f t="shared" si="4"/>
        <v>83228.43</v>
      </c>
      <c r="J19" s="33">
        <f t="shared" si="4"/>
        <v>136271.86</v>
      </c>
      <c r="K19" s="33">
        <f t="shared" si="4"/>
        <v>194642.25</v>
      </c>
      <c r="L19" s="33">
        <f>SUM(B19:K19)</f>
        <v>1888267.4700000002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-28597.6</v>
      </c>
      <c r="C25" s="33">
        <f t="shared" si="5"/>
        <v>-14291.2</v>
      </c>
      <c r="D25" s="33">
        <f t="shared" si="5"/>
        <v>-34073.6</v>
      </c>
      <c r="E25" s="33">
        <f t="shared" si="5"/>
        <v>-30558</v>
      </c>
      <c r="F25" s="33">
        <f t="shared" si="5"/>
        <v>-33954.8</v>
      </c>
      <c r="G25" s="33">
        <f t="shared" si="5"/>
        <v>-17102.8</v>
      </c>
      <c r="H25" s="33">
        <f t="shared" si="5"/>
        <v>-5623.2</v>
      </c>
      <c r="I25" s="33">
        <f t="shared" si="5"/>
        <v>-26466.29</v>
      </c>
      <c r="J25" s="33">
        <f t="shared" si="5"/>
        <v>-7612</v>
      </c>
      <c r="K25" s="33">
        <f t="shared" si="5"/>
        <v>-22242</v>
      </c>
      <c r="L25" s="33">
        <f aca="true" t="shared" si="6" ref="L25:L31">SUM(B25:K25)</f>
        <v>-220521.49000000002</v>
      </c>
      <c r="M25"/>
    </row>
    <row r="26" spans="1:13" ht="18.75" customHeight="1">
      <c r="A26" s="27" t="s">
        <v>31</v>
      </c>
      <c r="B26" s="33">
        <f>B27+B28+B29+B30</f>
        <v>-8597.6</v>
      </c>
      <c r="C26" s="33">
        <f aca="true" t="shared" si="7" ref="C26:K26">C27+C28+C29+C30</f>
        <v>-14291.2</v>
      </c>
      <c r="D26" s="33">
        <f t="shared" si="7"/>
        <v>-34073.6</v>
      </c>
      <c r="E26" s="33">
        <f t="shared" si="7"/>
        <v>-30558</v>
      </c>
      <c r="F26" s="33">
        <f t="shared" si="7"/>
        <v>-33954.8</v>
      </c>
      <c r="G26" s="33">
        <f t="shared" si="7"/>
        <v>-17102.8</v>
      </c>
      <c r="H26" s="33">
        <f t="shared" si="7"/>
        <v>-5623.2</v>
      </c>
      <c r="I26" s="33">
        <f t="shared" si="7"/>
        <v>-26466.29</v>
      </c>
      <c r="J26" s="33">
        <f t="shared" si="7"/>
        <v>-7612</v>
      </c>
      <c r="K26" s="33">
        <f t="shared" si="7"/>
        <v>-22242</v>
      </c>
      <c r="L26" s="33">
        <f t="shared" si="6"/>
        <v>-200521.49000000002</v>
      </c>
      <c r="M26"/>
    </row>
    <row r="27" spans="1:13" s="36" customFormat="1" ht="18.75" customHeight="1">
      <c r="A27" s="34" t="s">
        <v>58</v>
      </c>
      <c r="B27" s="33">
        <f>-ROUND((B9)*$E$3,2)</f>
        <v>-8597.6</v>
      </c>
      <c r="C27" s="33">
        <f aca="true" t="shared" si="8" ref="C27:K27">-ROUND((C9)*$E$3,2)</f>
        <v>-14291.2</v>
      </c>
      <c r="D27" s="33">
        <f t="shared" si="8"/>
        <v>-34073.6</v>
      </c>
      <c r="E27" s="33">
        <f t="shared" si="8"/>
        <v>-30558</v>
      </c>
      <c r="F27" s="33">
        <f t="shared" si="8"/>
        <v>-33954.8</v>
      </c>
      <c r="G27" s="33">
        <f t="shared" si="8"/>
        <v>-17102.8</v>
      </c>
      <c r="H27" s="33">
        <f t="shared" si="8"/>
        <v>-5623.2</v>
      </c>
      <c r="I27" s="33">
        <f t="shared" si="8"/>
        <v>-10128.8</v>
      </c>
      <c r="J27" s="33">
        <f t="shared" si="8"/>
        <v>-7612</v>
      </c>
      <c r="K27" s="33">
        <f t="shared" si="8"/>
        <v>-22242</v>
      </c>
      <c r="L27" s="33">
        <f t="shared" si="6"/>
        <v>-184184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-22.52</v>
      </c>
      <c r="J29" s="17">
        <v>0</v>
      </c>
      <c r="K29" s="17">
        <v>0</v>
      </c>
      <c r="L29" s="33">
        <f t="shared" si="6"/>
        <v>-22.52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-16314.97</v>
      </c>
      <c r="J30" s="17">
        <v>0</v>
      </c>
      <c r="K30" s="17">
        <v>0</v>
      </c>
      <c r="L30" s="33">
        <f t="shared" si="6"/>
        <v>-16314.97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76</v>
      </c>
      <c r="B44" s="33">
        <v>-20000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-20000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189946.78999999998</v>
      </c>
      <c r="C46" s="41">
        <f aca="true" t="shared" si="11" ref="C46:K46">IF(C17+C25+C38+C47&lt;0,0,C17+C25+C47)</f>
        <v>249240.44</v>
      </c>
      <c r="D46" s="41">
        <f t="shared" si="11"/>
        <v>834162.7200000001</v>
      </c>
      <c r="E46" s="41">
        <f t="shared" si="11"/>
        <v>697547.03</v>
      </c>
      <c r="F46" s="41">
        <f t="shared" si="11"/>
        <v>673725</v>
      </c>
      <c r="G46" s="41">
        <f t="shared" si="11"/>
        <v>426578.76999999996</v>
      </c>
      <c r="H46" s="41">
        <f t="shared" si="11"/>
        <v>188043.02</v>
      </c>
      <c r="I46" s="41">
        <f t="shared" si="11"/>
        <v>213409.24</v>
      </c>
      <c r="J46" s="41">
        <f t="shared" si="11"/>
        <v>267975.31999999995</v>
      </c>
      <c r="K46" s="41">
        <f t="shared" si="11"/>
        <v>447776.73</v>
      </c>
      <c r="L46" s="42">
        <f>SUM(B46:K46)</f>
        <v>4188405.0600000005</v>
      </c>
      <c r="M46" s="55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189946.79</v>
      </c>
      <c r="C52" s="41">
        <f aca="true" t="shared" si="13" ref="C52:J52">SUM(C53:C64)</f>
        <v>249240.43</v>
      </c>
      <c r="D52" s="41">
        <f t="shared" si="13"/>
        <v>834162.71</v>
      </c>
      <c r="E52" s="41">
        <f t="shared" si="13"/>
        <v>697547.03</v>
      </c>
      <c r="F52" s="41">
        <f t="shared" si="13"/>
        <v>673725</v>
      </c>
      <c r="G52" s="41">
        <f t="shared" si="13"/>
        <v>426578.78</v>
      </c>
      <c r="H52" s="41">
        <f t="shared" si="13"/>
        <v>188043.03</v>
      </c>
      <c r="I52" s="41">
        <f>SUM(I53:I67)</f>
        <v>213409.24</v>
      </c>
      <c r="J52" s="41">
        <f t="shared" si="13"/>
        <v>267975.33</v>
      </c>
      <c r="K52" s="41">
        <f>SUM(K53:K66)</f>
        <v>447776.72</v>
      </c>
      <c r="L52" s="46">
        <f>SUM(B52:K52)</f>
        <v>4188405.0599999996</v>
      </c>
      <c r="M52" s="40"/>
    </row>
    <row r="53" spans="1:13" ht="18.75" customHeight="1">
      <c r="A53" s="47" t="s">
        <v>51</v>
      </c>
      <c r="B53" s="48">
        <v>189946.79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189946.79</v>
      </c>
      <c r="M53" s="40"/>
    </row>
    <row r="54" spans="1:12" ht="18.75" customHeight="1">
      <c r="A54" s="47" t="s">
        <v>61</v>
      </c>
      <c r="B54" s="17">
        <v>0</v>
      </c>
      <c r="C54" s="48">
        <v>217188.11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217188.11</v>
      </c>
    </row>
    <row r="55" spans="1:12" ht="18.75" customHeight="1">
      <c r="A55" s="47" t="s">
        <v>62</v>
      </c>
      <c r="B55" s="17">
        <v>0</v>
      </c>
      <c r="C55" s="48">
        <v>32052.32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32052.32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834162.71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834162.71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697547.03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697547.03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673725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673725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426578.78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426578.78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188043.03</v>
      </c>
      <c r="I60" s="17">
        <v>0</v>
      </c>
      <c r="J60" s="17">
        <v>0</v>
      </c>
      <c r="K60" s="17">
        <v>0</v>
      </c>
      <c r="L60" s="46">
        <f t="shared" si="14"/>
        <v>188043.03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267975.33</v>
      </c>
      <c r="K62" s="17">
        <v>0</v>
      </c>
      <c r="L62" s="46">
        <f t="shared" si="14"/>
        <v>267975.33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234276.78</v>
      </c>
      <c r="L63" s="46">
        <f t="shared" si="14"/>
        <v>234276.78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213499.94</v>
      </c>
      <c r="L64" s="46">
        <f t="shared" si="14"/>
        <v>213499.94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74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213409.24</v>
      </c>
      <c r="J67" s="54">
        <v>0</v>
      </c>
      <c r="K67" s="54">
        <v>0</v>
      </c>
      <c r="L67" s="51">
        <v>80757.19</v>
      </c>
    </row>
    <row r="68" spans="1:12" ht="18" customHeight="1">
      <c r="A68" s="52" t="s">
        <v>75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2020-05-26T19:02:58Z</dcterms:modified>
  <cp:category/>
  <cp:version/>
  <cp:contentType/>
  <cp:contentStatus/>
</cp:coreProperties>
</file>