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<sst xmlns="http://schemas.openxmlformats.org/spreadsheetml/2006/main" count="78" uniqueCount="77">
  <si>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</si>
  <si>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</si>
  <si>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</si>
  <si>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</si>
  <si>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</si>
  <si>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</si>
  <si>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</si>
  <si>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</si>
  <si>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</si>
  <si>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</si>
  <si>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</si>
  <si>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</si>
  <si>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</si>
  <si>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</si>
  <si>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</si>
  <si>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</si>
  <si>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</si>
  <si>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</si>
  <si>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</si>
  <si>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</si>
  <si>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</si>
  <si>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</si>
  <si>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</si>
  <si>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</si>
  <si>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</si>
  <si>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</si>
  <si>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</si>
  <si>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</si>
  <si>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</si>
  <si>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</si>
  <si>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</si>
  <si>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</si>
  <si>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</si>
  <si>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</si>
  <si>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</si>
  <si>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</si>
  <si>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</si>
  <si>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</si>
  <si>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</si>
  <si>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</si>
  <si>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</si>
  <si>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</si>
  <si>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</si>
  <si>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</si>
  <si>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</si>
  <si>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</si>
  <si>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</si>
  <si>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</si>
  <si>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</si>
  <si>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</si>
  <si>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</si>
  <si>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</si>
  <si>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</si>
  <si>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</si>
  <si>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</si>
  <si>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</si>
  <si>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</si>
  <si>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</si>
  <si>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</si>
  <si>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</si>
  <si>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</si>
  <si>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</si>
  <si>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</si>
  <si>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</si>
  <si>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</si>
  <si>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</si>
  <si>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</si>
  <si>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</si>
  <si>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</si>
  <si>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</si>
  <si>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</si>
  <si>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</si>
  <si>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</si>
  <si>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17/05/20 - VENCIMENTO 26/05/20</t>
  </si>
  <si>
    <t>5.3. Revisão de Remuneração pelo Transporte Coletivo ¹</t>
  </si>
  <si>
    <t>7.15. Consórcio KBPX</t>
  </si>
  <si>
    <t xml:space="preserve"> ¹  Ajuste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</si>
</sst>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9207</v>
      </c>
      <c r="C7" s="10">
        <f>C8+C11</f>
        <v>15112</v>
      </c>
      <c r="D7" s="10">
        <f aca="true" t="shared" si="0" ref="D7:K7">D8+D11</f>
        <v>38997</v>
      </c>
      <c r="E7" s="10">
        <f t="shared" si="0"/>
        <v>44212</v>
      </c>
      <c r="F7" s="10">
        <f t="shared" si="0"/>
        <v>49433</v>
      </c>
      <c r="G7" s="10">
        <f t="shared" si="0"/>
        <v>18033</v>
      </c>
      <c r="H7" s="10">
        <f t="shared" si="0"/>
        <v>8187</v>
      </c>
      <c r="I7" s="10">
        <f t="shared" si="0"/>
        <v>19331</v>
      </c>
      <c r="J7" s="10">
        <f t="shared" si="0"/>
        <v>10984</v>
      </c>
      <c r="K7" s="10">
        <f t="shared" si="0"/>
        <v>33445</v>
      </c>
      <c r="L7" s="10">
        <f>SUM(B7:K7)</f>
        <v>246941</v>
      </c>
      <c r="M7" s="11"/>
    </row>
    <row r="8" spans="1:13" ht="17.25" customHeight="1">
      <c r="A8" s="12" t="s">
        <v>18</v>
      </c>
      <c r="B8" s="13">
        <f>B9+B10</f>
        <v>783</v>
      </c>
      <c r="C8" s="13">
        <f aca="true" t="shared" si="1" ref="C8:K8">C9+C10</f>
        <v>1344</v>
      </c>
      <c r="D8" s="13">
        <f t="shared" si="1"/>
        <v>3491</v>
      </c>
      <c r="E8" s="13">
        <f t="shared" si="1"/>
        <v>3416</v>
      </c>
      <c r="F8" s="13">
        <f t="shared" si="1"/>
        <v>4325</v>
      </c>
      <c r="G8" s="13">
        <f t="shared" si="1"/>
        <v>1413</v>
      </c>
      <c r="H8" s="13">
        <f t="shared" si="1"/>
        <v>558</v>
      </c>
      <c r="I8" s="13">
        <f t="shared" si="1"/>
        <v>1088</v>
      </c>
      <c r="J8" s="13">
        <f t="shared" si="1"/>
        <v>484</v>
      </c>
      <c r="K8" s="13">
        <f t="shared" si="1"/>
        <v>2002</v>
      </c>
      <c r="L8" s="13">
        <f>SUM(B8:K8)</f>
        <v>18904</v>
      </c>
      <c r="M8"/>
    </row>
    <row r="9" spans="1:13" ht="17.25" customHeight="1">
      <c r="A9" s="14" t="s">
        <v>19</v>
      </c>
      <c r="B9" s="15">
        <v>783</v>
      </c>
      <c r="C9" s="15">
        <v>1344</v>
      </c>
      <c r="D9" s="15">
        <v>3491</v>
      </c>
      <c r="E9" s="15">
        <v>3416</v>
      </c>
      <c r="F9" s="15">
        <v>4325</v>
      </c>
      <c r="G9" s="15">
        <v>1413</v>
      </c>
      <c r="H9" s="15">
        <v>558</v>
      </c>
      <c r="I9" s="15">
        <v>1088</v>
      </c>
      <c r="J9" s="15">
        <v>484</v>
      </c>
      <c r="K9" s="15">
        <v>2002</v>
      </c>
      <c r="L9" s="13">
        <f>SUM(B9:K9)</f>
        <v>18904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8424</v>
      </c>
      <c r="C11" s="15">
        <v>13768</v>
      </c>
      <c r="D11" s="15">
        <v>35506</v>
      </c>
      <c r="E11" s="15">
        <v>40796</v>
      </c>
      <c r="F11" s="15">
        <v>45108</v>
      </c>
      <c r="G11" s="15">
        <v>16620</v>
      </c>
      <c r="H11" s="15">
        <v>7629</v>
      </c>
      <c r="I11" s="15">
        <v>18243</v>
      </c>
      <c r="J11" s="15">
        <v>10500</v>
      </c>
      <c r="K11" s="15">
        <v>31443</v>
      </c>
      <c r="L11" s="13">
        <f>SUM(B11:K11)</f>
        <v>228037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1.167247930247729</v>
      </c>
      <c r="C15" s="22">
        <v>1.684264990445539</v>
      </c>
      <c r="D15" s="22">
        <v>1.958514002341532</v>
      </c>
      <c r="E15" s="22">
        <v>1.556382123903092</v>
      </c>
      <c r="F15" s="22">
        <v>1.521999657264765</v>
      </c>
      <c r="G15" s="22">
        <v>1.950694617268408</v>
      </c>
      <c r="H15" s="22">
        <v>1.951917696921921</v>
      </c>
      <c r="I15" s="22">
        <v>1.439417696968172</v>
      </c>
      <c r="J15" s="22">
        <v>2.014769458818654</v>
      </c>
      <c r="K15" s="22">
        <v>1.63338047486064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65492.67</v>
      </c>
      <c r="C17" s="25">
        <f aca="true" t="shared" si="2" ref="C17:L17">C18+C19+C20+C21+C22</f>
        <v>85049.88999999998</v>
      </c>
      <c r="D17" s="25">
        <f t="shared" si="2"/>
        <v>303112.55</v>
      </c>
      <c r="E17" s="25">
        <f t="shared" si="2"/>
        <v>275028.47</v>
      </c>
      <c r="F17" s="25">
        <f t="shared" si="2"/>
        <v>274272.49</v>
      </c>
      <c r="G17" s="25">
        <f t="shared" si="2"/>
        <v>146515.83</v>
      </c>
      <c r="H17" s="25">
        <f t="shared" si="2"/>
        <v>73507.62</v>
      </c>
      <c r="I17" s="25">
        <f t="shared" si="2"/>
        <v>96513.64</v>
      </c>
      <c r="J17" s="25">
        <f t="shared" si="2"/>
        <v>93755.68</v>
      </c>
      <c r="K17" s="25">
        <f t="shared" si="2"/>
        <v>176856.62</v>
      </c>
      <c r="L17" s="25">
        <f t="shared" si="2"/>
        <v>1590105.46</v>
      </c>
      <c r="M17"/>
    </row>
    <row r="18" spans="1:13" ht="17.25" customHeight="1">
      <c r="A18" s="26" t="s">
        <v>25</v>
      </c>
      <c r="B18" s="33">
        <f aca="true" t="shared" si="3" ref="B18:K18">ROUND(B13*B7,2)</f>
        <v>52998.25</v>
      </c>
      <c r="C18" s="33">
        <f t="shared" si="3"/>
        <v>46871.38</v>
      </c>
      <c r="D18" s="33">
        <f t="shared" si="3"/>
        <v>144047.12</v>
      </c>
      <c r="E18" s="33">
        <f t="shared" si="3"/>
        <v>165158.35</v>
      </c>
      <c r="F18" s="33">
        <f t="shared" si="3"/>
        <v>163465.04</v>
      </c>
      <c r="G18" s="33">
        <f t="shared" si="3"/>
        <v>65526.51</v>
      </c>
      <c r="H18" s="33">
        <f t="shared" si="3"/>
        <v>32777.47</v>
      </c>
      <c r="I18" s="33">
        <f t="shared" si="3"/>
        <v>64281.37</v>
      </c>
      <c r="J18" s="33">
        <f t="shared" si="3"/>
        <v>39327.11</v>
      </c>
      <c r="K18" s="33">
        <f t="shared" si="3"/>
        <v>97769.77</v>
      </c>
      <c r="L18" s="33">
        <f>SUM(B18:K18)</f>
        <v>872222.37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8863.85</v>
      </c>
      <c r="C19" s="33">
        <f t="shared" si="4"/>
        <v>32072.44</v>
      </c>
      <c r="D19" s="33">
        <f t="shared" si="4"/>
        <v>138071.18</v>
      </c>
      <c r="E19" s="33">
        <f t="shared" si="4"/>
        <v>91891.15</v>
      </c>
      <c r="F19" s="33">
        <f t="shared" si="4"/>
        <v>85328.69</v>
      </c>
      <c r="G19" s="33">
        <f t="shared" si="4"/>
        <v>62295.7</v>
      </c>
      <c r="H19" s="33">
        <f t="shared" si="4"/>
        <v>31201.45</v>
      </c>
      <c r="I19" s="33">
        <f t="shared" si="4"/>
        <v>28246.37</v>
      </c>
      <c r="J19" s="33">
        <f t="shared" si="4"/>
        <v>39907.95</v>
      </c>
      <c r="K19" s="33">
        <f t="shared" si="4"/>
        <v>61925.46</v>
      </c>
      <c r="L19" s="33">
        <f>SUM(B19:K19)</f>
        <v>579804.24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-23445.2</v>
      </c>
      <c r="C25" s="33">
        <f t="shared" si="5"/>
        <v>-5913.6</v>
      </c>
      <c r="D25" s="33">
        <f t="shared" si="5"/>
        <v>-15360.4</v>
      </c>
      <c r="E25" s="33">
        <f t="shared" si="5"/>
        <v>-15030.4</v>
      </c>
      <c r="F25" s="33">
        <f t="shared" si="5"/>
        <v>-19030</v>
      </c>
      <c r="G25" s="33">
        <f t="shared" si="5"/>
        <v>-6217.2</v>
      </c>
      <c r="H25" s="33">
        <f t="shared" si="5"/>
        <v>-2455.2</v>
      </c>
      <c r="I25" s="33">
        <f t="shared" si="5"/>
        <v>-4787.2</v>
      </c>
      <c r="J25" s="33">
        <f t="shared" si="5"/>
        <v>-2129.6</v>
      </c>
      <c r="K25" s="33">
        <f t="shared" si="5"/>
        <v>-8808.8</v>
      </c>
      <c r="L25" s="33">
        <f aca="true" t="shared" si="6" ref="L25:L31">SUM(B25:K25)</f>
        <v>-103177.6</v>
      </c>
      <c r="M25"/>
    </row>
    <row r="26" spans="1:13" ht="18.75" customHeight="1">
      <c r="A26" s="27" t="s">
        <v>31</v>
      </c>
      <c r="B26" s="33">
        <f>B27+B28+B29+B30</f>
        <v>-3445.2</v>
      </c>
      <c r="C26" s="33">
        <f aca="true" t="shared" si="7" ref="C26:K26">C27+C28+C29+C30</f>
        <v>-5913.6</v>
      </c>
      <c r="D26" s="33">
        <f t="shared" si="7"/>
        <v>-15360.4</v>
      </c>
      <c r="E26" s="33">
        <f t="shared" si="7"/>
        <v>-15030.4</v>
      </c>
      <c r="F26" s="33">
        <f t="shared" si="7"/>
        <v>-19030</v>
      </c>
      <c r="G26" s="33">
        <f t="shared" si="7"/>
        <v>-6217.2</v>
      </c>
      <c r="H26" s="33">
        <f t="shared" si="7"/>
        <v>-2455.2</v>
      </c>
      <c r="I26" s="33">
        <f t="shared" si="7"/>
        <v>-4787.2</v>
      </c>
      <c r="J26" s="33">
        <f t="shared" si="7"/>
        <v>-2129.6</v>
      </c>
      <c r="K26" s="33">
        <f t="shared" si="7"/>
        <v>-8808.8</v>
      </c>
      <c r="L26" s="33">
        <f t="shared" si="6"/>
        <v>-83177.6</v>
      </c>
      <c r="M26"/>
    </row>
    <row r="27" spans="1:13" s="36" customFormat="1" ht="18.75" customHeight="1">
      <c r="A27" s="34" t="s">
        <v>58</v>
      </c>
      <c r="B27" s="33">
        <f>-ROUND((B9)*$E$3,2)</f>
        <v>-3445.2</v>
      </c>
      <c r="C27" s="33">
        <f aca="true" t="shared" si="8" ref="C27:K27">-ROUND((C9)*$E$3,2)</f>
        <v>-5913.6</v>
      </c>
      <c r="D27" s="33">
        <f t="shared" si="8"/>
        <v>-15360.4</v>
      </c>
      <c r="E27" s="33">
        <f t="shared" si="8"/>
        <v>-15030.4</v>
      </c>
      <c r="F27" s="33">
        <f t="shared" si="8"/>
        <v>-19030</v>
      </c>
      <c r="G27" s="33">
        <f t="shared" si="8"/>
        <v>-6217.2</v>
      </c>
      <c r="H27" s="33">
        <f t="shared" si="8"/>
        <v>-2455.2</v>
      </c>
      <c r="I27" s="33">
        <f t="shared" si="8"/>
        <v>-4787.2</v>
      </c>
      <c r="J27" s="33">
        <f t="shared" si="8"/>
        <v>-2129.6</v>
      </c>
      <c r="K27" s="33">
        <f t="shared" si="8"/>
        <v>-8808.8</v>
      </c>
      <c r="L27" s="33">
        <f t="shared" si="6"/>
        <v>-83177.6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-20000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-20000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42047.47</v>
      </c>
      <c r="C46" s="41">
        <f aca="true" t="shared" si="11" ref="C46:K46">IF(C17+C25+C38+C47&lt;0,0,C17+C25+C47)</f>
        <v>79136.28999999998</v>
      </c>
      <c r="D46" s="41">
        <f t="shared" si="11"/>
        <v>287752.14999999997</v>
      </c>
      <c r="E46" s="41">
        <f t="shared" si="11"/>
        <v>259998.06999999998</v>
      </c>
      <c r="F46" s="41">
        <f t="shared" si="11"/>
        <v>255242.49</v>
      </c>
      <c r="G46" s="41">
        <f t="shared" si="11"/>
        <v>140298.62999999998</v>
      </c>
      <c r="H46" s="41">
        <f t="shared" si="11"/>
        <v>71052.42</v>
      </c>
      <c r="I46" s="41">
        <f t="shared" si="11"/>
        <v>91726.44</v>
      </c>
      <c r="J46" s="41">
        <f t="shared" si="11"/>
        <v>91626.07999999999</v>
      </c>
      <c r="K46" s="41">
        <f t="shared" si="11"/>
        <v>168047.82</v>
      </c>
      <c r="L46" s="42">
        <f>SUM(B46:K46)</f>
        <v>1486927.8599999999</v>
      </c>
      <c r="M46" s="55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42047.47</v>
      </c>
      <c r="C52" s="41">
        <f aca="true" t="shared" si="13" ref="C52:J52">SUM(C53:C64)</f>
        <v>79136.29</v>
      </c>
      <c r="D52" s="41">
        <f t="shared" si="13"/>
        <v>287752.15</v>
      </c>
      <c r="E52" s="41">
        <f t="shared" si="13"/>
        <v>259998.06</v>
      </c>
      <c r="F52" s="41">
        <f t="shared" si="13"/>
        <v>255242.5</v>
      </c>
      <c r="G52" s="41">
        <f t="shared" si="13"/>
        <v>140298.63</v>
      </c>
      <c r="H52" s="41">
        <f t="shared" si="13"/>
        <v>71052.43</v>
      </c>
      <c r="I52" s="41">
        <f>SUM(I53:I67)</f>
        <v>91726.45</v>
      </c>
      <c r="J52" s="41">
        <f t="shared" si="13"/>
        <v>91626.09</v>
      </c>
      <c r="K52" s="41">
        <f>SUM(K53:K66)</f>
        <v>168047.82</v>
      </c>
      <c r="L52" s="46">
        <f>SUM(B52:K52)</f>
        <v>1486927.8900000001</v>
      </c>
      <c r="M52" s="40"/>
    </row>
    <row r="53" spans="1:13" ht="18.75" customHeight="1">
      <c r="A53" s="47" t="s">
        <v>51</v>
      </c>
      <c r="B53" s="48">
        <v>42047.47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42047.47</v>
      </c>
      <c r="M53" s="40"/>
    </row>
    <row r="54" spans="1:12" ht="18.75" customHeight="1">
      <c r="A54" s="47" t="s">
        <v>61</v>
      </c>
      <c r="B54" s="17">
        <v>0</v>
      </c>
      <c r="C54" s="48">
        <v>68872.31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68872.31</v>
      </c>
    </row>
    <row r="55" spans="1:12" ht="18.75" customHeight="1">
      <c r="A55" s="47" t="s">
        <v>62</v>
      </c>
      <c r="B55" s="17">
        <v>0</v>
      </c>
      <c r="C55" s="48">
        <v>10263.98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10263.98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287752.15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287752.15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259998.06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259998.06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255242.5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255242.5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140298.63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140298.63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71052.43</v>
      </c>
      <c r="I60" s="17">
        <v>0</v>
      </c>
      <c r="J60" s="17">
        <v>0</v>
      </c>
      <c r="K60" s="17">
        <v>0</v>
      </c>
      <c r="L60" s="46">
        <f t="shared" si="14"/>
        <v>71052.43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91626.09</v>
      </c>
      <c r="K62" s="17">
        <v>0</v>
      </c>
      <c r="L62" s="46">
        <f t="shared" si="14"/>
        <v>91626.09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70546.47</v>
      </c>
      <c r="L63" s="46">
        <f t="shared" si="14"/>
        <v>70546.47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97501.35</v>
      </c>
      <c r="L64" s="46">
        <f t="shared" si="14"/>
        <v>97501.35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91726.45</v>
      </c>
      <c r="J67" s="54">
        <v>0</v>
      </c>
      <c r="K67" s="54">
        <v>0</v>
      </c>
      <c r="L67" s="51">
        <v>80757.19</v>
      </c>
    </row>
    <row r="68" spans="1:12" ht="18" customHeight="1">
      <c r="A68" s="52" t="s">
        <v>76</v>
      </c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2020-05-22T17:42:55Z</dcterms:modified>
  <cp:category/>
  <cp:version/>
  <cp:contentType/>
  <cp:contentStatus/>
</cp:coreProperties>
</file>