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<sst xmlns="http://schemas.openxmlformats.org/spreadsheetml/2006/main" count="78" uniqueCount="77">
  <si>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</si>
  <si>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</si>
  <si>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</si>
  <si>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</si>
  <si>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</si>
  <si>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</si>
  <si>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</si>
  <si>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</si>
  <si>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</si>
  <si>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</si>
  <si>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</si>
  <si>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</si>
  <si>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</si>
  <si>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</si>
  <si>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</si>
  <si>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</si>
  <si>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</si>
  <si>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</si>
  <si>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</si>
  <si>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</si>
  <si>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</si>
  <si>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</si>
  <si>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</si>
  <si>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</si>
  <si>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</si>
  <si>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</si>
  <si>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</si>
  <si>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</si>
  <si>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</si>
  <si>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</si>
  <si>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</si>
  <si>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</si>
  <si>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</si>
  <si>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</si>
  <si>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</si>
  <si>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</si>
  <si>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</si>
  <si>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</si>
  <si>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</si>
  <si>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</si>
  <si>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</si>
  <si>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</si>
  <si>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</si>
  <si>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</si>
  <si>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</si>
  <si>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</si>
  <si>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</si>
  <si>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</si>
  <si>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</si>
  <si>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</si>
  <si>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</si>
  <si>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</si>
  <si>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</si>
  <si>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</si>
  <si>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</si>
  <si>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</si>
  <si>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</si>
  <si>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</si>
  <si>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</si>
  <si>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</si>
  <si>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</si>
  <si>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</si>
  <si>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</si>
  <si>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</si>
  <si>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</si>
  <si>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</si>
  <si>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</si>
  <si>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</si>
  <si>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</si>
  <si>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</si>
  <si>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</si>
  <si>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</si>
  <si>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</si>
  <si>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14/05/20 - VENCIMENTO 22/05/20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</si>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</sst>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31742</v>
      </c>
      <c r="C7" s="10">
        <f>C8+C11</f>
        <v>48655</v>
      </c>
      <c r="D7" s="10">
        <f aca="true" t="shared" si="0" ref="D7:K7">D8+D11</f>
        <v>115773</v>
      </c>
      <c r="E7" s="10">
        <f t="shared" si="0"/>
        <v>120999</v>
      </c>
      <c r="F7" s="10">
        <f t="shared" si="0"/>
        <v>132818</v>
      </c>
      <c r="G7" s="10">
        <f t="shared" si="0"/>
        <v>60128</v>
      </c>
      <c r="H7" s="10">
        <f t="shared" si="0"/>
        <v>23326</v>
      </c>
      <c r="I7" s="10">
        <f t="shared" si="0"/>
        <v>47232</v>
      </c>
      <c r="J7" s="10">
        <f t="shared" si="0"/>
        <v>36160</v>
      </c>
      <c r="K7" s="10">
        <f t="shared" si="0"/>
        <v>92149</v>
      </c>
      <c r="L7" s="10">
        <f>SUM(B7:K7)</f>
        <v>708982</v>
      </c>
      <c r="M7" s="11"/>
    </row>
    <row r="8" spans="1:13" ht="17.25" customHeight="1">
      <c r="A8" s="12" t="s">
        <v>18</v>
      </c>
      <c r="B8" s="13">
        <f>B9+B10</f>
        <v>2206</v>
      </c>
      <c r="C8" s="13">
        <f aca="true" t="shared" si="1" ref="C8:K8">C9+C10</f>
        <v>3521</v>
      </c>
      <c r="D8" s="13">
        <f t="shared" si="1"/>
        <v>8204</v>
      </c>
      <c r="E8" s="13">
        <f t="shared" si="1"/>
        <v>7870</v>
      </c>
      <c r="F8" s="13">
        <f t="shared" si="1"/>
        <v>8262</v>
      </c>
      <c r="G8" s="13">
        <f t="shared" si="1"/>
        <v>4192</v>
      </c>
      <c r="H8" s="13">
        <f t="shared" si="1"/>
        <v>1407</v>
      </c>
      <c r="I8" s="13">
        <f t="shared" si="1"/>
        <v>2089</v>
      </c>
      <c r="J8" s="13">
        <f t="shared" si="1"/>
        <v>1800</v>
      </c>
      <c r="K8" s="13">
        <f t="shared" si="1"/>
        <v>5256</v>
      </c>
      <c r="L8" s="13">
        <f>SUM(B8:K8)</f>
        <v>44807</v>
      </c>
      <c r="M8"/>
    </row>
    <row r="9" spans="1:13" ht="17.25" customHeight="1">
      <c r="A9" s="14" t="s">
        <v>19</v>
      </c>
      <c r="B9" s="15">
        <v>2205</v>
      </c>
      <c r="C9" s="15">
        <v>3521</v>
      </c>
      <c r="D9" s="15">
        <v>8204</v>
      </c>
      <c r="E9" s="15">
        <v>7870</v>
      </c>
      <c r="F9" s="15">
        <v>8262</v>
      </c>
      <c r="G9" s="15">
        <v>4192</v>
      </c>
      <c r="H9" s="15">
        <v>1407</v>
      </c>
      <c r="I9" s="15">
        <v>2089</v>
      </c>
      <c r="J9" s="15">
        <v>1800</v>
      </c>
      <c r="K9" s="15">
        <v>5256</v>
      </c>
      <c r="L9" s="13">
        <f>SUM(B9:K9)</f>
        <v>44806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29536</v>
      </c>
      <c r="C11" s="15">
        <v>45134</v>
      </c>
      <c r="D11" s="15">
        <v>107569</v>
      </c>
      <c r="E11" s="15">
        <v>113129</v>
      </c>
      <c r="F11" s="15">
        <v>124556</v>
      </c>
      <c r="G11" s="15">
        <v>55936</v>
      </c>
      <c r="H11" s="15">
        <v>21919</v>
      </c>
      <c r="I11" s="15">
        <v>45143</v>
      </c>
      <c r="J11" s="15">
        <v>34360</v>
      </c>
      <c r="K11" s="15">
        <v>86893</v>
      </c>
      <c r="L11" s="13">
        <f>SUM(B11:K11)</f>
        <v>664175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1.197904449345875</v>
      </c>
      <c r="C15" s="22">
        <v>1.737997301672962</v>
      </c>
      <c r="D15" s="22">
        <v>2.019656670589588</v>
      </c>
      <c r="E15" s="22">
        <v>1.607343275425079</v>
      </c>
      <c r="F15" s="22">
        <v>1.586699337466841</v>
      </c>
      <c r="G15" s="22">
        <v>1.983563838703327</v>
      </c>
      <c r="H15" s="22">
        <v>1.995585756231286</v>
      </c>
      <c r="I15" s="22">
        <v>1.526149154926047</v>
      </c>
      <c r="J15" s="22">
        <v>2.042450178092194</v>
      </c>
      <c r="K15" s="22">
        <v>1.707973624007092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222507.43999999997</v>
      </c>
      <c r="C17" s="25">
        <f aca="true" t="shared" si="2" ref="C17:L17">C18+C19+C20+C21+C22</f>
        <v>268384.38</v>
      </c>
      <c r="D17" s="25">
        <f t="shared" si="2"/>
        <v>884684.89</v>
      </c>
      <c r="E17" s="25">
        <f t="shared" si="2"/>
        <v>744504.33</v>
      </c>
      <c r="F17" s="25">
        <f t="shared" si="2"/>
        <v>722361.17</v>
      </c>
      <c r="G17" s="25">
        <f t="shared" si="2"/>
        <v>452076.75</v>
      </c>
      <c r="H17" s="25">
        <f t="shared" si="2"/>
        <v>195892.4</v>
      </c>
      <c r="I17" s="25">
        <f t="shared" si="2"/>
        <v>243683.75999999998</v>
      </c>
      <c r="J17" s="25">
        <f t="shared" si="2"/>
        <v>278951.05</v>
      </c>
      <c r="K17" s="25">
        <f t="shared" si="2"/>
        <v>477253.91000000003</v>
      </c>
      <c r="L17" s="25">
        <f t="shared" si="2"/>
        <v>4490300.08</v>
      </c>
      <c r="M17"/>
    </row>
    <row r="18" spans="1:13" ht="17.25" customHeight="1">
      <c r="A18" s="26" t="s">
        <v>25</v>
      </c>
      <c r="B18" s="33">
        <f aca="true" t="shared" si="3" ref="B18:K18">ROUND(B13*B7,2)</f>
        <v>182716.47</v>
      </c>
      <c r="C18" s="33">
        <f t="shared" si="3"/>
        <v>150908.35</v>
      </c>
      <c r="D18" s="33">
        <f t="shared" si="3"/>
        <v>427642.31</v>
      </c>
      <c r="E18" s="33">
        <f t="shared" si="3"/>
        <v>452003.86</v>
      </c>
      <c r="F18" s="33">
        <f t="shared" si="3"/>
        <v>439202.56</v>
      </c>
      <c r="G18" s="33">
        <f t="shared" si="3"/>
        <v>218487.11</v>
      </c>
      <c r="H18" s="33">
        <f t="shared" si="3"/>
        <v>93387.97</v>
      </c>
      <c r="I18" s="33">
        <f t="shared" si="3"/>
        <v>157060.57</v>
      </c>
      <c r="J18" s="33">
        <f t="shared" si="3"/>
        <v>129467.26</v>
      </c>
      <c r="K18" s="33">
        <f t="shared" si="3"/>
        <v>269379.17</v>
      </c>
      <c r="L18" s="33">
        <f>SUM(B18:K18)</f>
        <v>2520255.63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36160.4</v>
      </c>
      <c r="C19" s="33">
        <f t="shared" si="4"/>
        <v>111369.96</v>
      </c>
      <c r="D19" s="33">
        <f t="shared" si="4"/>
        <v>436048.33</v>
      </c>
      <c r="E19" s="33">
        <f t="shared" si="4"/>
        <v>274521.5</v>
      </c>
      <c r="F19" s="33">
        <f t="shared" si="4"/>
        <v>257679.85</v>
      </c>
      <c r="G19" s="33">
        <f t="shared" si="4"/>
        <v>214896.02</v>
      </c>
      <c r="H19" s="33">
        <f t="shared" si="4"/>
        <v>92975.73</v>
      </c>
      <c r="I19" s="33">
        <f t="shared" si="4"/>
        <v>82637.29</v>
      </c>
      <c r="J19" s="33">
        <f t="shared" si="4"/>
        <v>134963.17</v>
      </c>
      <c r="K19" s="33">
        <f t="shared" si="4"/>
        <v>190713.35</v>
      </c>
      <c r="L19" s="33">
        <f>SUM(B19:K19)</f>
        <v>1831965.6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-29702</v>
      </c>
      <c r="C25" s="33">
        <f t="shared" si="5"/>
        <v>-15492.4</v>
      </c>
      <c r="D25" s="33">
        <f t="shared" si="5"/>
        <v>-36097.6</v>
      </c>
      <c r="E25" s="33">
        <f t="shared" si="5"/>
        <v>-34628</v>
      </c>
      <c r="F25" s="33">
        <f t="shared" si="5"/>
        <v>-36352.8</v>
      </c>
      <c r="G25" s="33">
        <f t="shared" si="5"/>
        <v>-18444.8</v>
      </c>
      <c r="H25" s="33">
        <f t="shared" si="5"/>
        <v>-6190.8</v>
      </c>
      <c r="I25" s="33">
        <f t="shared" si="5"/>
        <v>-9191.6</v>
      </c>
      <c r="J25" s="33">
        <f t="shared" si="5"/>
        <v>-7920</v>
      </c>
      <c r="K25" s="33">
        <f t="shared" si="5"/>
        <v>-23126.4</v>
      </c>
      <c r="L25" s="33">
        <f aca="true" t="shared" si="6" ref="L25:L31">SUM(B25:K25)</f>
        <v>-217146.39999999997</v>
      </c>
      <c r="M25"/>
    </row>
    <row r="26" spans="1:13" ht="18.75" customHeight="1">
      <c r="A26" s="27" t="s">
        <v>31</v>
      </c>
      <c r="B26" s="33">
        <f>B27+B28+B29+B30</f>
        <v>-9702</v>
      </c>
      <c r="C26" s="33">
        <f aca="true" t="shared" si="7" ref="C26:K26">C27+C28+C29+C30</f>
        <v>-15492.4</v>
      </c>
      <c r="D26" s="33">
        <f t="shared" si="7"/>
        <v>-36097.6</v>
      </c>
      <c r="E26" s="33">
        <f t="shared" si="7"/>
        <v>-34628</v>
      </c>
      <c r="F26" s="33">
        <f t="shared" si="7"/>
        <v>-36352.8</v>
      </c>
      <c r="G26" s="33">
        <f t="shared" si="7"/>
        <v>-18444.8</v>
      </c>
      <c r="H26" s="33">
        <f t="shared" si="7"/>
        <v>-6190.8</v>
      </c>
      <c r="I26" s="33">
        <f t="shared" si="7"/>
        <v>-9191.6</v>
      </c>
      <c r="J26" s="33">
        <f t="shared" si="7"/>
        <v>-7920</v>
      </c>
      <c r="K26" s="33">
        <f t="shared" si="7"/>
        <v>-23126.4</v>
      </c>
      <c r="L26" s="33">
        <f t="shared" si="6"/>
        <v>-197146.39999999997</v>
      </c>
      <c r="M26"/>
    </row>
    <row r="27" spans="1:13" s="36" customFormat="1" ht="18.75" customHeight="1">
      <c r="A27" s="34" t="s">
        <v>58</v>
      </c>
      <c r="B27" s="33">
        <f>-ROUND((B9)*$E$3,2)</f>
        <v>-9702</v>
      </c>
      <c r="C27" s="33">
        <f aca="true" t="shared" si="8" ref="C27:K27">-ROUND((C9)*$E$3,2)</f>
        <v>-15492.4</v>
      </c>
      <c r="D27" s="33">
        <f t="shared" si="8"/>
        <v>-36097.6</v>
      </c>
      <c r="E27" s="33">
        <f t="shared" si="8"/>
        <v>-34628</v>
      </c>
      <c r="F27" s="33">
        <f t="shared" si="8"/>
        <v>-36352.8</v>
      </c>
      <c r="G27" s="33">
        <f t="shared" si="8"/>
        <v>-18444.8</v>
      </c>
      <c r="H27" s="33">
        <f t="shared" si="8"/>
        <v>-6190.8</v>
      </c>
      <c r="I27" s="33">
        <f t="shared" si="8"/>
        <v>-9191.6</v>
      </c>
      <c r="J27" s="33">
        <f t="shared" si="8"/>
        <v>-7920</v>
      </c>
      <c r="K27" s="33">
        <f t="shared" si="8"/>
        <v>-23126.4</v>
      </c>
      <c r="L27" s="33">
        <f t="shared" si="6"/>
        <v>-197146.39999999997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192805.43999999997</v>
      </c>
      <c r="C46" s="41">
        <f aca="true" t="shared" si="11" ref="C46:K46">IF(C17+C25+C38+C47&lt;0,0,C17+C25+C47)</f>
        <v>252891.98</v>
      </c>
      <c r="D46" s="41">
        <f t="shared" si="11"/>
        <v>848587.29</v>
      </c>
      <c r="E46" s="41">
        <f t="shared" si="11"/>
        <v>709876.33</v>
      </c>
      <c r="F46" s="41">
        <f t="shared" si="11"/>
        <v>686008.37</v>
      </c>
      <c r="G46" s="41">
        <f t="shared" si="11"/>
        <v>433631.95</v>
      </c>
      <c r="H46" s="41">
        <f t="shared" si="11"/>
        <v>189701.6</v>
      </c>
      <c r="I46" s="41">
        <f t="shared" si="11"/>
        <v>234492.15999999997</v>
      </c>
      <c r="J46" s="41">
        <f t="shared" si="11"/>
        <v>271031.05</v>
      </c>
      <c r="K46" s="41">
        <f t="shared" si="11"/>
        <v>454127.51</v>
      </c>
      <c r="L46" s="42">
        <f>SUM(B46:K46)</f>
        <v>4273153.680000001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192805.45</v>
      </c>
      <c r="C52" s="41">
        <f aca="true" t="shared" si="13" ref="C52:J52">SUM(C53:C64)</f>
        <v>252891.97</v>
      </c>
      <c r="D52" s="41">
        <f t="shared" si="13"/>
        <v>848587.29</v>
      </c>
      <c r="E52" s="41">
        <f t="shared" si="13"/>
        <v>709876.35</v>
      </c>
      <c r="F52" s="41">
        <f t="shared" si="13"/>
        <v>686008.37</v>
      </c>
      <c r="G52" s="41">
        <f t="shared" si="13"/>
        <v>433631.96</v>
      </c>
      <c r="H52" s="41">
        <f t="shared" si="13"/>
        <v>189701.61</v>
      </c>
      <c r="I52" s="41">
        <f>SUM(I53:I67)</f>
        <v>234492.16</v>
      </c>
      <c r="J52" s="41">
        <f t="shared" si="13"/>
        <v>271031.05</v>
      </c>
      <c r="K52" s="41">
        <f>SUM(K53:K66)</f>
        <v>454127.51</v>
      </c>
      <c r="L52" s="46">
        <f>SUM(B52:K52)</f>
        <v>4273153.72</v>
      </c>
      <c r="M52" s="40"/>
    </row>
    <row r="53" spans="1:13" ht="18.75" customHeight="1">
      <c r="A53" s="47" t="s">
        <v>51</v>
      </c>
      <c r="B53" s="48">
        <v>192805.45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192805.45</v>
      </c>
      <c r="M53" s="40"/>
    </row>
    <row r="54" spans="1:12" ht="18.75" customHeight="1">
      <c r="A54" s="47" t="s">
        <v>61</v>
      </c>
      <c r="B54" s="17">
        <v>0</v>
      </c>
      <c r="C54" s="48">
        <v>220749.4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220749.4</v>
      </c>
    </row>
    <row r="55" spans="1:12" ht="18.75" customHeight="1">
      <c r="A55" s="47" t="s">
        <v>62</v>
      </c>
      <c r="B55" s="17">
        <v>0</v>
      </c>
      <c r="C55" s="48">
        <v>32142.57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32142.57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848587.29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848587.29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709876.35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709876.35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686008.37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686008.37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433631.96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433631.96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189701.61</v>
      </c>
      <c r="I60" s="17">
        <v>0</v>
      </c>
      <c r="J60" s="17">
        <v>0</v>
      </c>
      <c r="K60" s="17">
        <v>0</v>
      </c>
      <c r="L60" s="46">
        <f t="shared" si="14"/>
        <v>189701.61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271031.05</v>
      </c>
      <c r="K62" s="17">
        <v>0</v>
      </c>
      <c r="L62" s="46">
        <f t="shared" si="14"/>
        <v>271031.05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238553.18</v>
      </c>
      <c r="L63" s="46">
        <f t="shared" si="14"/>
        <v>238553.18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215574.33</v>
      </c>
      <c r="L64" s="46">
        <f t="shared" si="14"/>
        <v>215574.33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234492.16</v>
      </c>
      <c r="J67" s="54">
        <v>0</v>
      </c>
      <c r="K67" s="54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2020-05-21T17:09:03Z</dcterms:modified>
  <cp:category/>
  <cp:version/>
  <cp:contentType/>
  <cp:contentStatus/>
</cp:coreProperties>
</file>