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<sst xmlns="http://schemas.openxmlformats.org/spreadsheetml/2006/main" count="78" uniqueCount="77">
  <si>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</si>
  <si>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</si>
  <si>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</si>
  <si>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</si>
  <si>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</si>
  <si>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</si>
  <si>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</si>
  <si>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</si>
  <si>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</si>
  <si>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</si>
  <si>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</si>
  <si>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</si>
  <si>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</si>
  <si>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</si>
  <si>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</si>
  <si>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</si>
  <si>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</si>
  <si>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</si>
  <si>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</si>
  <si>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</si>
  <si>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</si>
  <si>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</si>
  <si>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</si>
  <si>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</si>
  <si>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</si>
  <si>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</si>
  <si>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</si>
  <si>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</si>
  <si>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</si>
  <si>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</si>
  <si>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</si>
  <si>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</si>
  <si>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</si>
  <si>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</si>
  <si>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</si>
  <si>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</si>
  <si>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</si>
  <si>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</si>
  <si>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</si>
  <si>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</si>
  <si>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</si>
  <si>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</si>
  <si>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</si>
  <si>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</si>
  <si>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</si>
  <si>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</si>
  <si>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</si>
  <si>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</si>
  <si>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</si>
  <si>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</si>
  <si>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</si>
  <si>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</si>
  <si>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</si>
  <si>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</si>
  <si>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</si>
  <si>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</si>
  <si>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</si>
  <si>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</si>
  <si>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</si>
  <si>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</si>
  <si>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</si>
  <si>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</si>
  <si>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</si>
  <si>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</si>
  <si>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</si>
  <si>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</si>
  <si>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</si>
  <si>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</si>
  <si>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</si>
  <si>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</si>
  <si>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</si>
  <si>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</si>
  <si>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</si>
  <si>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11/05/20 - VENCIMENTO 18/05/20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</si>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</sst>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32975</v>
      </c>
      <c r="C7" s="10">
        <f>C8+C11</f>
        <v>50307</v>
      </c>
      <c r="D7" s="10">
        <f aca="true" t="shared" si="0" ref="D7:K7">D8+D11</f>
        <v>120318</v>
      </c>
      <c r="E7" s="10">
        <f t="shared" si="0"/>
        <v>127353</v>
      </c>
      <c r="F7" s="10">
        <f t="shared" si="0"/>
        <v>139463</v>
      </c>
      <c r="G7" s="10">
        <f t="shared" si="0"/>
        <v>61727</v>
      </c>
      <c r="H7" s="10">
        <f t="shared" si="0"/>
        <v>23930</v>
      </c>
      <c r="I7" s="10">
        <f t="shared" si="0"/>
        <v>49733</v>
      </c>
      <c r="J7" s="10">
        <f t="shared" si="0"/>
        <v>36270</v>
      </c>
      <c r="K7" s="10">
        <f t="shared" si="0"/>
        <v>94741</v>
      </c>
      <c r="L7" s="10">
        <f>SUM(B7:K7)</f>
        <v>736817</v>
      </c>
      <c r="M7" s="11"/>
    </row>
    <row r="8" spans="1:13" ht="17.25" customHeight="1">
      <c r="A8" s="12" t="s">
        <v>18</v>
      </c>
      <c r="B8" s="13">
        <f>B9+B10</f>
        <v>2595</v>
      </c>
      <c r="C8" s="13">
        <f aca="true" t="shared" si="1" ref="C8:K8">C9+C10</f>
        <v>4099</v>
      </c>
      <c r="D8" s="13">
        <f t="shared" si="1"/>
        <v>9813</v>
      </c>
      <c r="E8" s="13">
        <f t="shared" si="1"/>
        <v>9422</v>
      </c>
      <c r="F8" s="13">
        <f t="shared" si="1"/>
        <v>9944</v>
      </c>
      <c r="G8" s="13">
        <f t="shared" si="1"/>
        <v>4970</v>
      </c>
      <c r="H8" s="13">
        <f t="shared" si="1"/>
        <v>1608</v>
      </c>
      <c r="I8" s="13">
        <f t="shared" si="1"/>
        <v>2632</v>
      </c>
      <c r="J8" s="13">
        <f t="shared" si="1"/>
        <v>1817</v>
      </c>
      <c r="K8" s="13">
        <f t="shared" si="1"/>
        <v>6150</v>
      </c>
      <c r="L8" s="13">
        <f>SUM(B8:K8)</f>
        <v>53050</v>
      </c>
      <c r="M8"/>
    </row>
    <row r="9" spans="1:13" ht="17.25" customHeight="1">
      <c r="A9" s="14" t="s">
        <v>19</v>
      </c>
      <c r="B9" s="15">
        <v>2594</v>
      </c>
      <c r="C9" s="15">
        <v>4099</v>
      </c>
      <c r="D9" s="15">
        <v>9813</v>
      </c>
      <c r="E9" s="15">
        <v>9422</v>
      </c>
      <c r="F9" s="15">
        <v>9944</v>
      </c>
      <c r="G9" s="15">
        <v>4970</v>
      </c>
      <c r="H9" s="15">
        <v>1608</v>
      </c>
      <c r="I9" s="15">
        <v>2632</v>
      </c>
      <c r="J9" s="15">
        <v>1817</v>
      </c>
      <c r="K9" s="15">
        <v>6150</v>
      </c>
      <c r="L9" s="13">
        <f>SUM(B9:K9)</f>
        <v>53049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30380</v>
      </c>
      <c r="C11" s="15">
        <v>46208</v>
      </c>
      <c r="D11" s="15">
        <v>110505</v>
      </c>
      <c r="E11" s="15">
        <v>117931</v>
      </c>
      <c r="F11" s="15">
        <v>129519</v>
      </c>
      <c r="G11" s="15">
        <v>56757</v>
      </c>
      <c r="H11" s="15">
        <v>22322</v>
      </c>
      <c r="I11" s="15">
        <v>47101</v>
      </c>
      <c r="J11" s="15">
        <v>34453</v>
      </c>
      <c r="K11" s="15">
        <v>88591</v>
      </c>
      <c r="L11" s="13">
        <f>SUM(B11:K11)</f>
        <v>683767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1.158342568087539</v>
      </c>
      <c r="C15" s="22">
        <v>1.687637005618346</v>
      </c>
      <c r="D15" s="22">
        <v>1.952903368667904</v>
      </c>
      <c r="E15" s="22">
        <v>1.538741022391212</v>
      </c>
      <c r="F15" s="22">
        <v>1.521163628550906</v>
      </c>
      <c r="G15" s="22">
        <v>1.939399874223103</v>
      </c>
      <c r="H15" s="22">
        <v>1.952636838439378</v>
      </c>
      <c r="I15" s="22">
        <v>1.461753219300726</v>
      </c>
      <c r="J15" s="22">
        <v>2.037384478435024</v>
      </c>
      <c r="K15" s="22">
        <v>1.664732529288602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223500.18999999997</v>
      </c>
      <c r="C17" s="25">
        <f aca="true" t="shared" si="2" ref="C17:L17">C18+C19+C20+C21+C22</f>
        <v>269431.77</v>
      </c>
      <c r="D17" s="25">
        <f t="shared" si="2"/>
        <v>888924.3200000001</v>
      </c>
      <c r="E17" s="25">
        <f t="shared" si="2"/>
        <v>750019.4199999999</v>
      </c>
      <c r="F17" s="25">
        <f t="shared" si="2"/>
        <v>727003.3</v>
      </c>
      <c r="G17" s="25">
        <f t="shared" si="2"/>
        <v>453695.97</v>
      </c>
      <c r="H17" s="25">
        <f t="shared" si="2"/>
        <v>196603.31999999998</v>
      </c>
      <c r="I17" s="25">
        <f t="shared" si="2"/>
        <v>245726.47</v>
      </c>
      <c r="J17" s="25">
        <f t="shared" si="2"/>
        <v>279097.63</v>
      </c>
      <c r="K17" s="25">
        <f t="shared" si="2"/>
        <v>478219.67000000004</v>
      </c>
      <c r="L17" s="25">
        <f t="shared" si="2"/>
        <v>4512222.06</v>
      </c>
      <c r="M17"/>
    </row>
    <row r="18" spans="1:13" ht="17.25" customHeight="1">
      <c r="A18" s="26" t="s">
        <v>25</v>
      </c>
      <c r="B18" s="33">
        <f aca="true" t="shared" si="3" ref="B18:K18">ROUND(B13*B7,2)</f>
        <v>189813.99</v>
      </c>
      <c r="C18" s="33">
        <f t="shared" si="3"/>
        <v>156032.19</v>
      </c>
      <c r="D18" s="33">
        <f t="shared" si="3"/>
        <v>444430.63</v>
      </c>
      <c r="E18" s="33">
        <f t="shared" si="3"/>
        <v>475739.87</v>
      </c>
      <c r="F18" s="33">
        <f t="shared" si="3"/>
        <v>461176.25</v>
      </c>
      <c r="G18" s="33">
        <f t="shared" si="3"/>
        <v>224297.4</v>
      </c>
      <c r="H18" s="33">
        <f t="shared" si="3"/>
        <v>95806.15</v>
      </c>
      <c r="I18" s="33">
        <f t="shared" si="3"/>
        <v>165377.14</v>
      </c>
      <c r="J18" s="33">
        <f t="shared" si="3"/>
        <v>129861.11</v>
      </c>
      <c r="K18" s="33">
        <f t="shared" si="3"/>
        <v>276956.37</v>
      </c>
      <c r="L18" s="33">
        <f>SUM(B18:K18)</f>
        <v>2619491.1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30055.63</v>
      </c>
      <c r="C19" s="33">
        <f t="shared" si="4"/>
        <v>107293.51</v>
      </c>
      <c r="D19" s="33">
        <f t="shared" si="4"/>
        <v>423499.44</v>
      </c>
      <c r="E19" s="33">
        <f t="shared" si="4"/>
        <v>256300.58</v>
      </c>
      <c r="F19" s="33">
        <f t="shared" si="4"/>
        <v>240348.29</v>
      </c>
      <c r="G19" s="33">
        <f t="shared" si="4"/>
        <v>210704.95</v>
      </c>
      <c r="H19" s="33">
        <f t="shared" si="4"/>
        <v>91268.47</v>
      </c>
      <c r="I19" s="33">
        <f t="shared" si="4"/>
        <v>76363.43</v>
      </c>
      <c r="J19" s="33">
        <f t="shared" si="4"/>
        <v>134715.9</v>
      </c>
      <c r="K19" s="33">
        <f t="shared" si="4"/>
        <v>184101.91</v>
      </c>
      <c r="L19" s="33">
        <f>SUM(B19:K19)</f>
        <v>1754652.1099999996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-31413.6</v>
      </c>
      <c r="C25" s="33">
        <f t="shared" si="5"/>
        <v>-18035.6</v>
      </c>
      <c r="D25" s="33">
        <f t="shared" si="5"/>
        <v>-43177.2</v>
      </c>
      <c r="E25" s="33">
        <f t="shared" si="5"/>
        <v>-41456.8</v>
      </c>
      <c r="F25" s="33">
        <f t="shared" si="5"/>
        <v>-43753.6</v>
      </c>
      <c r="G25" s="33">
        <f t="shared" si="5"/>
        <v>-21868</v>
      </c>
      <c r="H25" s="33">
        <f t="shared" si="5"/>
        <v>-7075.2</v>
      </c>
      <c r="I25" s="33">
        <f t="shared" si="5"/>
        <v>-17181.94</v>
      </c>
      <c r="J25" s="33">
        <f t="shared" si="5"/>
        <v>-7994.8</v>
      </c>
      <c r="K25" s="33">
        <f t="shared" si="5"/>
        <v>-27060</v>
      </c>
      <c r="L25" s="33">
        <f aca="true" t="shared" si="6" ref="L25:L31">SUM(B25:K25)</f>
        <v>-259016.74000000002</v>
      </c>
      <c r="M25"/>
    </row>
    <row r="26" spans="1:13" ht="18.75" customHeight="1">
      <c r="A26" s="27" t="s">
        <v>31</v>
      </c>
      <c r="B26" s="33">
        <f>B27+B28+B29+B30</f>
        <v>-11413.6</v>
      </c>
      <c r="C26" s="33">
        <f aca="true" t="shared" si="7" ref="C26:K26">C27+C28+C29+C30</f>
        <v>-18035.6</v>
      </c>
      <c r="D26" s="33">
        <f t="shared" si="7"/>
        <v>-43177.2</v>
      </c>
      <c r="E26" s="33">
        <f t="shared" si="7"/>
        <v>-41456.8</v>
      </c>
      <c r="F26" s="33">
        <f t="shared" si="7"/>
        <v>-43753.6</v>
      </c>
      <c r="G26" s="33">
        <f t="shared" si="7"/>
        <v>-21868</v>
      </c>
      <c r="H26" s="33">
        <f t="shared" si="7"/>
        <v>-7075.2</v>
      </c>
      <c r="I26" s="33">
        <f t="shared" si="7"/>
        <v>-17181.94</v>
      </c>
      <c r="J26" s="33">
        <f t="shared" si="7"/>
        <v>-7994.8</v>
      </c>
      <c r="K26" s="33">
        <f t="shared" si="7"/>
        <v>-27060</v>
      </c>
      <c r="L26" s="33">
        <f t="shared" si="6"/>
        <v>-239016.74</v>
      </c>
      <c r="M26"/>
    </row>
    <row r="27" spans="1:13" s="36" customFormat="1" ht="18.75" customHeight="1">
      <c r="A27" s="34" t="s">
        <v>58</v>
      </c>
      <c r="B27" s="33">
        <f>-ROUND((B9)*$E$3,2)</f>
        <v>-11413.6</v>
      </c>
      <c r="C27" s="33">
        <f aca="true" t="shared" si="8" ref="C27:K27">-ROUND((C9)*$E$3,2)</f>
        <v>-18035.6</v>
      </c>
      <c r="D27" s="33">
        <f t="shared" si="8"/>
        <v>-43177.2</v>
      </c>
      <c r="E27" s="33">
        <f t="shared" si="8"/>
        <v>-41456.8</v>
      </c>
      <c r="F27" s="33">
        <f t="shared" si="8"/>
        <v>-43753.6</v>
      </c>
      <c r="G27" s="33">
        <f t="shared" si="8"/>
        <v>-21868</v>
      </c>
      <c r="H27" s="33">
        <f t="shared" si="8"/>
        <v>-7075.2</v>
      </c>
      <c r="I27" s="33">
        <f t="shared" si="8"/>
        <v>-11580.8</v>
      </c>
      <c r="J27" s="33">
        <f t="shared" si="8"/>
        <v>-7994.8</v>
      </c>
      <c r="K27" s="33">
        <f t="shared" si="8"/>
        <v>-27060</v>
      </c>
      <c r="L27" s="33">
        <f t="shared" si="6"/>
        <v>-233415.59999999998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-5595.51</v>
      </c>
      <c r="J30" s="17">
        <v>0</v>
      </c>
      <c r="K30" s="17">
        <v>0</v>
      </c>
      <c r="L30" s="33">
        <f t="shared" si="6"/>
        <v>-5595.51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192086.58999999997</v>
      </c>
      <c r="C46" s="41">
        <f aca="true" t="shared" si="11" ref="C46:K46">IF(C17+C25+C38+C47&lt;0,0,C17+C25+C47)</f>
        <v>251396.17</v>
      </c>
      <c r="D46" s="41">
        <f t="shared" si="11"/>
        <v>845747.1200000001</v>
      </c>
      <c r="E46" s="41">
        <f t="shared" si="11"/>
        <v>708562.6199999999</v>
      </c>
      <c r="F46" s="41">
        <f t="shared" si="11"/>
        <v>683249.7000000001</v>
      </c>
      <c r="G46" s="41">
        <f t="shared" si="11"/>
        <v>431827.97</v>
      </c>
      <c r="H46" s="41">
        <f t="shared" si="11"/>
        <v>189528.11999999997</v>
      </c>
      <c r="I46" s="41">
        <f t="shared" si="11"/>
        <v>228544.53</v>
      </c>
      <c r="J46" s="41">
        <f t="shared" si="11"/>
        <v>271102.83</v>
      </c>
      <c r="K46" s="41">
        <f t="shared" si="11"/>
        <v>451159.67000000004</v>
      </c>
      <c r="L46" s="42">
        <f>SUM(B46:K46)</f>
        <v>4253205.32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192086.6</v>
      </c>
      <c r="C52" s="41">
        <f aca="true" t="shared" si="13" ref="C52:J52">SUM(C53:C64)</f>
        <v>251396.16999999998</v>
      </c>
      <c r="D52" s="41">
        <f t="shared" si="13"/>
        <v>845747.12</v>
      </c>
      <c r="E52" s="41">
        <f t="shared" si="13"/>
        <v>708562.63</v>
      </c>
      <c r="F52" s="41">
        <f t="shared" si="13"/>
        <v>683249.7</v>
      </c>
      <c r="G52" s="41">
        <f t="shared" si="13"/>
        <v>431827.97</v>
      </c>
      <c r="H52" s="41">
        <f t="shared" si="13"/>
        <v>189528.11</v>
      </c>
      <c r="I52" s="41">
        <f>SUM(I53:I67)</f>
        <v>228544.53</v>
      </c>
      <c r="J52" s="41">
        <f t="shared" si="13"/>
        <v>271102.83</v>
      </c>
      <c r="K52" s="41">
        <f>SUM(K53:K66)</f>
        <v>451159.66</v>
      </c>
      <c r="L52" s="46">
        <f>SUM(B52:K52)</f>
        <v>4253205.319999999</v>
      </c>
      <c r="M52" s="40"/>
    </row>
    <row r="53" spans="1:13" ht="18.75" customHeight="1">
      <c r="A53" s="47" t="s">
        <v>51</v>
      </c>
      <c r="B53" s="48">
        <v>192086.6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192086.6</v>
      </c>
      <c r="M53" s="40"/>
    </row>
    <row r="54" spans="1:12" ht="18.75" customHeight="1">
      <c r="A54" s="47" t="s">
        <v>61</v>
      </c>
      <c r="B54" s="17">
        <v>0</v>
      </c>
      <c r="C54" s="48">
        <v>219066.62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219066.62</v>
      </c>
    </row>
    <row r="55" spans="1:12" ht="18.75" customHeight="1">
      <c r="A55" s="47" t="s">
        <v>62</v>
      </c>
      <c r="B55" s="17">
        <v>0</v>
      </c>
      <c r="C55" s="48">
        <v>32329.55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32329.55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845747.12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845747.12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708562.63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708562.63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683249.7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683249.7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431827.97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431827.97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189528.11</v>
      </c>
      <c r="I60" s="17">
        <v>0</v>
      </c>
      <c r="J60" s="17">
        <v>0</v>
      </c>
      <c r="K60" s="17">
        <v>0</v>
      </c>
      <c r="L60" s="46">
        <f t="shared" si="14"/>
        <v>189528.11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271102.83</v>
      </c>
      <c r="K62" s="17">
        <v>0</v>
      </c>
      <c r="L62" s="46">
        <f t="shared" si="14"/>
        <v>271102.83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231986.3</v>
      </c>
      <c r="L63" s="46">
        <f t="shared" si="14"/>
        <v>231986.3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219173.36</v>
      </c>
      <c r="L64" s="46">
        <f t="shared" si="14"/>
        <v>219173.36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228544.53</v>
      </c>
      <c r="J67" s="53">
        <v>0</v>
      </c>
      <c r="K67" s="53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7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2020-05-15T19:15:55Z</dcterms:modified>
  <cp:category/>
  <cp:version/>
  <cp:contentType/>
  <cp:contentStatus/>
</cp:coreProperties>
</file>