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<sst xmlns="http://schemas.openxmlformats.org/spreadsheetml/2006/main" count="78" uniqueCount="77">
  <si>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</si>
  <si>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</si>
  <si>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</si>
  <si>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</si>
  <si>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</si>
  <si>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</si>
  <si>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</si>
  <si>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</si>
  <si>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</si>
  <si>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</si>
  <si>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</si>
  <si>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</si>
  <si>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</si>
  <si>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</si>
  <si>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</si>
  <si>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</si>
  <si>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</si>
  <si>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</si>
  <si>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</si>
  <si>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</si>
  <si>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</si>
  <si>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</si>
  <si>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</si>
  <si>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</si>
  <si>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</si>
  <si>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</si>
  <si>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</si>
  <si>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</si>
  <si>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</si>
  <si>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</si>
  <si>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</si>
  <si>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</si>
  <si>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</si>
  <si>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</si>
  <si>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</si>
  <si>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</si>
  <si>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</si>
  <si>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</si>
  <si>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</si>
  <si>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</si>
  <si>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</si>
  <si>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</si>
  <si>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</si>
  <si>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</si>
  <si>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</si>
  <si>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</si>
  <si>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</si>
  <si>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</si>
  <si>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</si>
  <si>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</si>
  <si>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</si>
  <si>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</si>
  <si>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</si>
  <si>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</si>
  <si>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</si>
  <si>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</si>
  <si>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</si>
  <si>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</si>
  <si>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</si>
  <si>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</si>
  <si>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</si>
  <si>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</si>
  <si>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</si>
  <si>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</si>
  <si>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</si>
  <si>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</si>
  <si>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</si>
  <si>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</si>
  <si>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</si>
  <si>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</si>
  <si>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</si>
  <si>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</si>
  <si>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</si>
  <si>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10/05/20 - VENCIMENTO 15/05/20</t>
  </si>
  <si>
    <t>5.3. Revisão de Remuneração pelo Transporte Coletivo ¹</t>
  </si>
  <si>
    <t>7.15. Consórcio KBPX</t>
  </si>
  <si>
    <t xml:space="preserve"> ¹  Ajuste da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</si>
</sst>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8907</v>
      </c>
      <c r="C7" s="10">
        <f>C8+C11</f>
        <v>14181</v>
      </c>
      <c r="D7" s="10">
        <f aca="true" t="shared" si="0" ref="D7:K7">D8+D11</f>
        <v>36711</v>
      </c>
      <c r="E7" s="10">
        <f t="shared" si="0"/>
        <v>41796</v>
      </c>
      <c r="F7" s="10">
        <f t="shared" si="0"/>
        <v>46730</v>
      </c>
      <c r="G7" s="10">
        <f t="shared" si="0"/>
        <v>16850</v>
      </c>
      <c r="H7" s="10">
        <f t="shared" si="0"/>
        <v>7953</v>
      </c>
      <c r="I7" s="10">
        <f t="shared" si="0"/>
        <v>17837</v>
      </c>
      <c r="J7" s="10">
        <f t="shared" si="0"/>
        <v>10362</v>
      </c>
      <c r="K7" s="10">
        <f t="shared" si="0"/>
        <v>31681</v>
      </c>
      <c r="L7" s="10">
        <f>SUM(B7:K7)</f>
        <v>233008</v>
      </c>
      <c r="M7" s="11"/>
    </row>
    <row r="8" spans="1:13" ht="17.25" customHeight="1">
      <c r="A8" s="12" t="s">
        <v>18</v>
      </c>
      <c r="B8" s="13">
        <f>B9+B10</f>
        <v>801</v>
      </c>
      <c r="C8" s="13">
        <f aca="true" t="shared" si="1" ref="C8:K8">C9+C10</f>
        <v>1434</v>
      </c>
      <c r="D8" s="13">
        <f t="shared" si="1"/>
        <v>3568</v>
      </c>
      <c r="E8" s="13">
        <f t="shared" si="1"/>
        <v>3600</v>
      </c>
      <c r="F8" s="13">
        <f t="shared" si="1"/>
        <v>4416</v>
      </c>
      <c r="G8" s="13">
        <f t="shared" si="1"/>
        <v>1432</v>
      </c>
      <c r="H8" s="13">
        <f t="shared" si="1"/>
        <v>588</v>
      </c>
      <c r="I8" s="13">
        <f t="shared" si="1"/>
        <v>1047</v>
      </c>
      <c r="J8" s="13">
        <f t="shared" si="1"/>
        <v>450</v>
      </c>
      <c r="K8" s="13">
        <f t="shared" si="1"/>
        <v>2228</v>
      </c>
      <c r="L8" s="13">
        <f>SUM(B8:K8)</f>
        <v>19564</v>
      </c>
      <c r="M8"/>
    </row>
    <row r="9" spans="1:13" ht="17.25" customHeight="1">
      <c r="A9" s="14" t="s">
        <v>19</v>
      </c>
      <c r="B9" s="15">
        <v>801</v>
      </c>
      <c r="C9" s="15">
        <v>1434</v>
      </c>
      <c r="D9" s="15">
        <v>3568</v>
      </c>
      <c r="E9" s="15">
        <v>3600</v>
      </c>
      <c r="F9" s="15">
        <v>4416</v>
      </c>
      <c r="G9" s="15">
        <v>1432</v>
      </c>
      <c r="H9" s="15">
        <v>588</v>
      </c>
      <c r="I9" s="15">
        <v>1047</v>
      </c>
      <c r="J9" s="15">
        <v>450</v>
      </c>
      <c r="K9" s="15">
        <v>2228</v>
      </c>
      <c r="L9" s="13">
        <f>SUM(B9:K9)</f>
        <v>19564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8106</v>
      </c>
      <c r="C11" s="15">
        <v>12747</v>
      </c>
      <c r="D11" s="15">
        <v>33143</v>
      </c>
      <c r="E11" s="15">
        <v>38196</v>
      </c>
      <c r="F11" s="15">
        <v>42314</v>
      </c>
      <c r="G11" s="15">
        <v>15418</v>
      </c>
      <c r="H11" s="15">
        <v>7365</v>
      </c>
      <c r="I11" s="15">
        <v>16790</v>
      </c>
      <c r="J11" s="15">
        <v>9912</v>
      </c>
      <c r="K11" s="15">
        <v>29453</v>
      </c>
      <c r="L11" s="13">
        <f>SUM(B11:K11)</f>
        <v>213444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1.194048276220217</v>
      </c>
      <c r="C15" s="22">
        <v>1.510257994697256</v>
      </c>
      <c r="D15" s="22">
        <v>1.716699789878412</v>
      </c>
      <c r="E15" s="22">
        <v>1.370631014856267</v>
      </c>
      <c r="F15" s="22">
        <v>1.217328007102776</v>
      </c>
      <c r="G15" s="22">
        <v>1.93782455628683</v>
      </c>
      <c r="H15" s="22">
        <v>1.759067711707945</v>
      </c>
      <c r="I15" s="22">
        <v>1.375202108533585</v>
      </c>
      <c r="J15" s="22">
        <v>1.818847858229578</v>
      </c>
      <c r="K15" s="22">
        <v>1.408000821050148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64851.05</v>
      </c>
      <c r="C17" s="25">
        <f aca="true" t="shared" si="2" ref="C17:L17">C18+C19+C20+C21+C22</f>
        <v>72532.94</v>
      </c>
      <c r="D17" s="25">
        <f t="shared" si="2"/>
        <v>253784.05</v>
      </c>
      <c r="E17" s="25">
        <f t="shared" si="2"/>
        <v>231979.89</v>
      </c>
      <c r="F17" s="25">
        <f t="shared" si="2"/>
        <v>213588.50999999998</v>
      </c>
      <c r="G17" s="25">
        <f t="shared" si="2"/>
        <v>137342.45</v>
      </c>
      <c r="H17" s="25">
        <f t="shared" si="2"/>
        <v>65538.52</v>
      </c>
      <c r="I17" s="25">
        <f t="shared" si="2"/>
        <v>85553.79</v>
      </c>
      <c r="J17" s="25">
        <f t="shared" si="2"/>
        <v>82000.06</v>
      </c>
      <c r="K17" s="25">
        <f t="shared" si="2"/>
        <v>147560.66999999998</v>
      </c>
      <c r="L17" s="25">
        <f t="shared" si="2"/>
        <v>1354731.9300000002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51271.36</v>
      </c>
      <c r="C18" s="33">
        <f t="shared" si="3"/>
        <v>43983.79</v>
      </c>
      <c r="D18" s="33">
        <f t="shared" si="3"/>
        <v>135603.09</v>
      </c>
      <c r="E18" s="33">
        <f t="shared" si="3"/>
        <v>156133.14</v>
      </c>
      <c r="F18" s="33">
        <f t="shared" si="3"/>
        <v>154526.76</v>
      </c>
      <c r="G18" s="33">
        <f t="shared" si="3"/>
        <v>61227.85</v>
      </c>
      <c r="H18" s="33">
        <f t="shared" si="3"/>
        <v>31840.63</v>
      </c>
      <c r="I18" s="33">
        <f t="shared" si="3"/>
        <v>59313.38</v>
      </c>
      <c r="J18" s="33">
        <f t="shared" si="3"/>
        <v>37100.1</v>
      </c>
      <c r="K18" s="33">
        <f t="shared" si="3"/>
        <v>92613.07</v>
      </c>
      <c r="L18" s="33">
        <f>SUM(B18:K18)</f>
        <v>823613.1699999999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9949.12</v>
      </c>
      <c r="C19" s="33">
        <f t="shared" si="4"/>
        <v>22443.08</v>
      </c>
      <c r="D19" s="33">
        <f t="shared" si="4"/>
        <v>97186.71</v>
      </c>
      <c r="E19" s="33">
        <f t="shared" si="4"/>
        <v>57867.78</v>
      </c>
      <c r="F19" s="33">
        <f t="shared" si="4"/>
        <v>33582.99</v>
      </c>
      <c r="G19" s="33">
        <f t="shared" si="4"/>
        <v>57420.98</v>
      </c>
      <c r="H19" s="33">
        <f t="shared" si="4"/>
        <v>24169.19</v>
      </c>
      <c r="I19" s="33">
        <f t="shared" si="4"/>
        <v>22254.51</v>
      </c>
      <c r="J19" s="33">
        <f t="shared" si="4"/>
        <v>30379.34</v>
      </c>
      <c r="K19" s="33">
        <f t="shared" si="4"/>
        <v>37786.21</v>
      </c>
      <c r="L19" s="33">
        <f>SUM(B19:K19)</f>
        <v>393039.91000000003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-23524.4</v>
      </c>
      <c r="C25" s="33">
        <f t="shared" si="5"/>
        <v>-6309.6</v>
      </c>
      <c r="D25" s="33">
        <f t="shared" si="5"/>
        <v>-15699.2</v>
      </c>
      <c r="E25" s="33">
        <f t="shared" si="5"/>
        <v>-15840</v>
      </c>
      <c r="F25" s="33">
        <f t="shared" si="5"/>
        <v>-19430.4</v>
      </c>
      <c r="G25" s="33">
        <f t="shared" si="5"/>
        <v>-6300.8</v>
      </c>
      <c r="H25" s="33">
        <f t="shared" si="5"/>
        <v>-2587.2</v>
      </c>
      <c r="I25" s="33">
        <f t="shared" si="5"/>
        <v>-4606.8</v>
      </c>
      <c r="J25" s="33">
        <f t="shared" si="5"/>
        <v>-1980</v>
      </c>
      <c r="K25" s="33">
        <f t="shared" si="5"/>
        <v>-9803.2</v>
      </c>
      <c r="L25" s="33">
        <f aca="true" t="shared" si="6" ref="L25:L31">SUM(B25:K25)</f>
        <v>-106081.6</v>
      </c>
      <c r="M25"/>
    </row>
    <row r="26" spans="1:13" ht="18.75" customHeight="1">
      <c r="A26" s="27" t="s">
        <v>31</v>
      </c>
      <c r="B26" s="33">
        <f>B27+B28+B29+B30</f>
        <v>-3524.4</v>
      </c>
      <c r="C26" s="33">
        <f aca="true" t="shared" si="7" ref="C26:K26">C27+C28+C29+C30</f>
        <v>-6309.6</v>
      </c>
      <c r="D26" s="33">
        <f t="shared" si="7"/>
        <v>-15699.2</v>
      </c>
      <c r="E26" s="33">
        <f t="shared" si="7"/>
        <v>-15840</v>
      </c>
      <c r="F26" s="33">
        <f t="shared" si="7"/>
        <v>-19430.4</v>
      </c>
      <c r="G26" s="33">
        <f t="shared" si="7"/>
        <v>-6300.8</v>
      </c>
      <c r="H26" s="33">
        <f t="shared" si="7"/>
        <v>-2587.2</v>
      </c>
      <c r="I26" s="33">
        <f t="shared" si="7"/>
        <v>-4606.8</v>
      </c>
      <c r="J26" s="33">
        <f t="shared" si="7"/>
        <v>-1980</v>
      </c>
      <c r="K26" s="33">
        <f t="shared" si="7"/>
        <v>-9803.2</v>
      </c>
      <c r="L26" s="33">
        <f t="shared" si="6"/>
        <v>-86081.59999999999</v>
      </c>
      <c r="M26"/>
    </row>
    <row r="27" spans="1:13" s="36" customFormat="1" ht="18.75" customHeight="1">
      <c r="A27" s="34" t="s">
        <v>58</v>
      </c>
      <c r="B27" s="33">
        <f>-ROUND((B9)*$E$3,2)</f>
        <v>-3524.4</v>
      </c>
      <c r="C27" s="33">
        <f aca="true" t="shared" si="8" ref="C27:K27">-ROUND((C9)*$E$3,2)</f>
        <v>-6309.6</v>
      </c>
      <c r="D27" s="33">
        <f t="shared" si="8"/>
        <v>-15699.2</v>
      </c>
      <c r="E27" s="33">
        <f t="shared" si="8"/>
        <v>-15840</v>
      </c>
      <c r="F27" s="33">
        <f t="shared" si="8"/>
        <v>-19430.4</v>
      </c>
      <c r="G27" s="33">
        <f t="shared" si="8"/>
        <v>-6300.8</v>
      </c>
      <c r="H27" s="33">
        <f t="shared" si="8"/>
        <v>-2587.2</v>
      </c>
      <c r="I27" s="33">
        <f t="shared" si="8"/>
        <v>-4606.8</v>
      </c>
      <c r="J27" s="33">
        <f t="shared" si="8"/>
        <v>-1980</v>
      </c>
      <c r="K27" s="33">
        <f t="shared" si="8"/>
        <v>-9803.2</v>
      </c>
      <c r="L27" s="33">
        <f t="shared" si="6"/>
        <v>-86081.59999999999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-20000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-20000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41326.65</v>
      </c>
      <c r="C46" s="41">
        <f aca="true" t="shared" si="11" ref="C46:K46">IF(C17+C25+C38+C47&lt;0,0,C17+C25+C47)</f>
        <v>66223.34</v>
      </c>
      <c r="D46" s="41">
        <f t="shared" si="11"/>
        <v>238084.84999999998</v>
      </c>
      <c r="E46" s="41">
        <f t="shared" si="11"/>
        <v>216139.89</v>
      </c>
      <c r="F46" s="41">
        <f t="shared" si="11"/>
        <v>194158.11</v>
      </c>
      <c r="G46" s="41">
        <f t="shared" si="11"/>
        <v>131041.65000000001</v>
      </c>
      <c r="H46" s="41">
        <f t="shared" si="11"/>
        <v>62951.32000000001</v>
      </c>
      <c r="I46" s="41">
        <f t="shared" si="11"/>
        <v>80946.98999999999</v>
      </c>
      <c r="J46" s="41">
        <f t="shared" si="11"/>
        <v>80020.06</v>
      </c>
      <c r="K46" s="41">
        <f t="shared" si="11"/>
        <v>137757.46999999997</v>
      </c>
      <c r="L46" s="42">
        <f>SUM(B46:K46)</f>
        <v>1248650.33</v>
      </c>
      <c r="M46" s="54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41326.65</v>
      </c>
      <c r="C52" s="41">
        <f aca="true" t="shared" si="13" ref="C52:J52">SUM(C53:C64)</f>
        <v>66223.34</v>
      </c>
      <c r="D52" s="41">
        <f t="shared" si="13"/>
        <v>238084.85</v>
      </c>
      <c r="E52" s="41">
        <f t="shared" si="13"/>
        <v>216139.89</v>
      </c>
      <c r="F52" s="41">
        <f t="shared" si="13"/>
        <v>194158.12</v>
      </c>
      <c r="G52" s="41">
        <f t="shared" si="13"/>
        <v>131041.64</v>
      </c>
      <c r="H52" s="41">
        <f t="shared" si="13"/>
        <v>62951.33</v>
      </c>
      <c r="I52" s="41">
        <f>SUM(I53:I67)</f>
        <v>80946.98</v>
      </c>
      <c r="J52" s="41">
        <f t="shared" si="13"/>
        <v>80020.06</v>
      </c>
      <c r="K52" s="41">
        <f>SUM(K53:K66)</f>
        <v>137757.46</v>
      </c>
      <c r="L52" s="46">
        <f>SUM(B52:K52)</f>
        <v>1248650.3199999998</v>
      </c>
      <c r="M52" s="40"/>
    </row>
    <row r="53" spans="1:13" ht="18.75" customHeight="1">
      <c r="A53" s="47" t="s">
        <v>51</v>
      </c>
      <c r="B53" s="48">
        <v>41326.65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41326.65</v>
      </c>
      <c r="M53" s="40"/>
    </row>
    <row r="54" spans="1:12" ht="18.75" customHeight="1">
      <c r="A54" s="47" t="s">
        <v>61</v>
      </c>
      <c r="B54" s="17">
        <v>0</v>
      </c>
      <c r="C54" s="48">
        <v>57634.17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57634.17</v>
      </c>
    </row>
    <row r="55" spans="1:12" ht="18.75" customHeight="1">
      <c r="A55" s="47" t="s">
        <v>62</v>
      </c>
      <c r="B55" s="17">
        <v>0</v>
      </c>
      <c r="C55" s="48">
        <v>8589.17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8589.17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238084.85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238084.85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216139.89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216139.89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194158.12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194158.12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131041.64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131041.64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62951.33</v>
      </c>
      <c r="I60" s="17">
        <v>0</v>
      </c>
      <c r="J60" s="17">
        <v>0</v>
      </c>
      <c r="K60" s="17">
        <v>0</v>
      </c>
      <c r="L60" s="46">
        <f t="shared" si="14"/>
        <v>62951.33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80020.06</v>
      </c>
      <c r="K62" s="17">
        <v>0</v>
      </c>
      <c r="L62" s="46">
        <f t="shared" si="14"/>
        <v>80020.06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58133.65</v>
      </c>
      <c r="L63" s="46">
        <f t="shared" si="14"/>
        <v>58133.65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79623.81</v>
      </c>
      <c r="L64" s="46">
        <f t="shared" si="14"/>
        <v>79623.81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80946.98</v>
      </c>
      <c r="J67" s="53">
        <v>0</v>
      </c>
      <c r="K67" s="53">
        <v>0</v>
      </c>
      <c r="L67" s="51">
        <v>80757.19</v>
      </c>
    </row>
    <row r="68" spans="1:12" ht="18" customHeight="1">
      <c r="A68" s="52" t="s">
        <v>76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2020-05-14T20:29:14Z</dcterms:modified>
  <cp:category/>
  <cp:version/>
  <cp:contentType/>
  <cp:contentStatus/>
</cp:coreProperties>
</file>