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<sst xmlns="http://schemas.openxmlformats.org/spreadsheetml/2006/main" count="78" uniqueCount="77">
  <si>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</si>
  <si>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</si>
  <si>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</si>
  <si>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</si>
  <si>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</si>
  <si>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</si>
  <si>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</si>
  <si>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</si>
  <si>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</si>
  <si>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</si>
  <si>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</si>
  <si>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</si>
  <si>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</si>
  <si>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</si>
  <si>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</si>
  <si>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</si>
  <si>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</si>
  <si>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</si>
  <si>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</si>
  <si>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</si>
  <si>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</si>
  <si>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</si>
  <si>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</si>
  <si>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</si>
  <si>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</si>
  <si>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</si>
  <si>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</si>
  <si>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</si>
  <si>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</si>
  <si>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</si>
  <si>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</si>
  <si>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</si>
  <si>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</si>
  <si>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</si>
  <si>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</si>
  <si>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</si>
  <si>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</si>
  <si>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</si>
  <si>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</si>
  <si>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</si>
  <si>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</si>
  <si>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</si>
  <si>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</si>
  <si>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</si>
  <si>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</si>
  <si>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</si>
  <si>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</si>
  <si>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</si>
  <si>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</si>
  <si>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</si>
  <si>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</si>
  <si>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</si>
  <si>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</si>
  <si>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</si>
  <si>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</si>
  <si>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</si>
  <si>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</si>
  <si>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</si>
  <si>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</si>
  <si>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</si>
  <si>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</si>
  <si>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</si>
  <si>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</si>
  <si>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</si>
  <si>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</si>
  <si>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</si>
  <si>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</si>
  <si>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</si>
  <si>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</si>
  <si>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</si>
  <si>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</si>
  <si>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</si>
  <si>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</si>
  <si>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09/05/20 - VENCIMENTO 15/05/20</t>
  </si>
  <si>
    <t>5.3. Revisão de Remuneração pelo Transporte Coletivo ¹</t>
  </si>
  <si>
    <t>7.15. Consórcio KBPX</t>
  </si>
  <si>
    <t xml:space="preserve"> ¹  Ajuste da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</si>
</sst>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17386</v>
      </c>
      <c r="C7" s="10">
        <f>C8+C11</f>
        <v>30351</v>
      </c>
      <c r="D7" s="10">
        <f aca="true" t="shared" si="0" ref="D7:K7">D8+D11</f>
        <v>70877</v>
      </c>
      <c r="E7" s="10">
        <f t="shared" si="0"/>
        <v>77478</v>
      </c>
      <c r="F7" s="10">
        <f t="shared" si="0"/>
        <v>84133</v>
      </c>
      <c r="G7" s="10">
        <f t="shared" si="0"/>
        <v>33764</v>
      </c>
      <c r="H7" s="10">
        <f t="shared" si="0"/>
        <v>15123</v>
      </c>
      <c r="I7" s="10">
        <f t="shared" si="0"/>
        <v>30557</v>
      </c>
      <c r="J7" s="10">
        <f t="shared" si="0"/>
        <v>18418</v>
      </c>
      <c r="K7" s="10">
        <f t="shared" si="0"/>
        <v>58284</v>
      </c>
      <c r="L7" s="10">
        <f>SUM(B7:K7)</f>
        <v>436371</v>
      </c>
      <c r="M7" s="11"/>
    </row>
    <row r="8" spans="1:13" ht="17.25" customHeight="1">
      <c r="A8" s="12" t="s">
        <v>18</v>
      </c>
      <c r="B8" s="13">
        <f>B9+B10</f>
        <v>1339</v>
      </c>
      <c r="C8" s="13">
        <f aca="true" t="shared" si="1" ref="C8:K8">C9+C10</f>
        <v>2648</v>
      </c>
      <c r="D8" s="13">
        <f t="shared" si="1"/>
        <v>6053</v>
      </c>
      <c r="E8" s="13">
        <f t="shared" si="1"/>
        <v>6039</v>
      </c>
      <c r="F8" s="13">
        <f t="shared" si="1"/>
        <v>6498</v>
      </c>
      <c r="G8" s="13">
        <f t="shared" si="1"/>
        <v>2644</v>
      </c>
      <c r="H8" s="13">
        <f t="shared" si="1"/>
        <v>1008</v>
      </c>
      <c r="I8" s="13">
        <f t="shared" si="1"/>
        <v>1625</v>
      </c>
      <c r="J8" s="13">
        <f t="shared" si="1"/>
        <v>929</v>
      </c>
      <c r="K8" s="13">
        <f t="shared" si="1"/>
        <v>3764</v>
      </c>
      <c r="L8" s="13">
        <f>SUM(B8:K8)</f>
        <v>32547</v>
      </c>
      <c r="M8"/>
    </row>
    <row r="9" spans="1:13" ht="17.25" customHeight="1">
      <c r="A9" s="14" t="s">
        <v>19</v>
      </c>
      <c r="B9" s="15">
        <v>1339</v>
      </c>
      <c r="C9" s="15">
        <v>2648</v>
      </c>
      <c r="D9" s="15">
        <v>6053</v>
      </c>
      <c r="E9" s="15">
        <v>6039</v>
      </c>
      <c r="F9" s="15">
        <v>6498</v>
      </c>
      <c r="G9" s="15">
        <v>2644</v>
      </c>
      <c r="H9" s="15">
        <v>1008</v>
      </c>
      <c r="I9" s="15">
        <v>1625</v>
      </c>
      <c r="J9" s="15">
        <v>929</v>
      </c>
      <c r="K9" s="15">
        <v>3764</v>
      </c>
      <c r="L9" s="13">
        <f>SUM(B9:K9)</f>
        <v>32547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16047</v>
      </c>
      <c r="C11" s="15">
        <v>27703</v>
      </c>
      <c r="D11" s="15">
        <v>64824</v>
      </c>
      <c r="E11" s="15">
        <v>71439</v>
      </c>
      <c r="F11" s="15">
        <v>77635</v>
      </c>
      <c r="G11" s="15">
        <v>31120</v>
      </c>
      <c r="H11" s="15">
        <v>14115</v>
      </c>
      <c r="I11" s="15">
        <v>28932</v>
      </c>
      <c r="J11" s="15">
        <v>17489</v>
      </c>
      <c r="K11" s="15">
        <v>54520</v>
      </c>
      <c r="L11" s="13">
        <f>SUM(B11:K11)</f>
        <v>403824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1.194048276220217</v>
      </c>
      <c r="C15" s="22">
        <v>1.510257994697256</v>
      </c>
      <c r="D15" s="22">
        <v>1.716699789878412</v>
      </c>
      <c r="E15" s="22">
        <v>1.370631014856267</v>
      </c>
      <c r="F15" s="22">
        <v>1.217328007102776</v>
      </c>
      <c r="G15" s="22">
        <v>1.93782455628683</v>
      </c>
      <c r="H15" s="22">
        <v>1.759067711707945</v>
      </c>
      <c r="I15" s="22">
        <v>1.375202108533585</v>
      </c>
      <c r="J15" s="22">
        <v>1.818847858229578</v>
      </c>
      <c r="K15" s="22">
        <v>1.408000821050148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123129.76000000001</v>
      </c>
      <c r="C17" s="25">
        <f aca="true" t="shared" si="2" ref="C17:L17">C18+C19+C20+C21+C22</f>
        <v>148276.71000000002</v>
      </c>
      <c r="D17" s="25">
        <f t="shared" si="2"/>
        <v>470435.63</v>
      </c>
      <c r="E17" s="25">
        <f t="shared" si="2"/>
        <v>414676.35</v>
      </c>
      <c r="F17" s="25">
        <f t="shared" si="2"/>
        <v>364152.8</v>
      </c>
      <c r="G17" s="25">
        <f t="shared" si="2"/>
        <v>256441.91999999998</v>
      </c>
      <c r="H17" s="25">
        <f t="shared" si="2"/>
        <v>116033.99</v>
      </c>
      <c r="I17" s="25">
        <f t="shared" si="2"/>
        <v>143721.82</v>
      </c>
      <c r="J17" s="25">
        <f t="shared" si="2"/>
        <v>134462.38</v>
      </c>
      <c r="K17" s="25">
        <f t="shared" si="2"/>
        <v>257058.84999999998</v>
      </c>
      <c r="L17" s="25">
        <f t="shared" si="2"/>
        <v>2428390.209999999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100079.03</v>
      </c>
      <c r="C18" s="33">
        <f t="shared" si="3"/>
        <v>94136.66</v>
      </c>
      <c r="D18" s="33">
        <f t="shared" si="3"/>
        <v>261805.46</v>
      </c>
      <c r="E18" s="33">
        <f t="shared" si="3"/>
        <v>289426.82</v>
      </c>
      <c r="F18" s="33">
        <f t="shared" si="3"/>
        <v>278211</v>
      </c>
      <c r="G18" s="33">
        <f t="shared" si="3"/>
        <v>122688.25</v>
      </c>
      <c r="H18" s="33">
        <f t="shared" si="3"/>
        <v>60546.44</v>
      </c>
      <c r="I18" s="33">
        <f t="shared" si="3"/>
        <v>101611.19</v>
      </c>
      <c r="J18" s="33">
        <f t="shared" si="3"/>
        <v>65943.81</v>
      </c>
      <c r="K18" s="33">
        <f t="shared" si="3"/>
        <v>170381.62</v>
      </c>
      <c r="L18" s="33">
        <f>SUM(B18:K18)</f>
        <v>1544830.2799999998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19420.16</v>
      </c>
      <c r="C19" s="33">
        <f t="shared" si="4"/>
        <v>48033.98</v>
      </c>
      <c r="D19" s="33">
        <f t="shared" si="4"/>
        <v>187635.92</v>
      </c>
      <c r="E19" s="33">
        <f t="shared" si="4"/>
        <v>107270.56</v>
      </c>
      <c r="F19" s="33">
        <f t="shared" si="4"/>
        <v>60463.04</v>
      </c>
      <c r="G19" s="33">
        <f t="shared" si="4"/>
        <v>115060.05</v>
      </c>
      <c r="H19" s="33">
        <f t="shared" si="4"/>
        <v>45958.85</v>
      </c>
      <c r="I19" s="33">
        <f t="shared" si="4"/>
        <v>38124.73</v>
      </c>
      <c r="J19" s="33">
        <f t="shared" si="4"/>
        <v>53997.95</v>
      </c>
      <c r="K19" s="33">
        <f t="shared" si="4"/>
        <v>69515.84</v>
      </c>
      <c r="L19" s="33">
        <f>SUM(B19:K19)</f>
        <v>745481.0799999998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-25891.6</v>
      </c>
      <c r="C25" s="33">
        <f t="shared" si="5"/>
        <v>-11651.2</v>
      </c>
      <c r="D25" s="33">
        <f t="shared" si="5"/>
        <v>-26633.2</v>
      </c>
      <c r="E25" s="33">
        <f t="shared" si="5"/>
        <v>-26571.6</v>
      </c>
      <c r="F25" s="33">
        <f t="shared" si="5"/>
        <v>-28591.2</v>
      </c>
      <c r="G25" s="33">
        <f t="shared" si="5"/>
        <v>-11633.6</v>
      </c>
      <c r="H25" s="33">
        <f t="shared" si="5"/>
        <v>-4435.2</v>
      </c>
      <c r="I25" s="33">
        <f t="shared" si="5"/>
        <v>-7150</v>
      </c>
      <c r="J25" s="33">
        <f t="shared" si="5"/>
        <v>-4087.6</v>
      </c>
      <c r="K25" s="33">
        <f t="shared" si="5"/>
        <v>-16561.6</v>
      </c>
      <c r="L25" s="33">
        <f aca="true" t="shared" si="6" ref="L25:L31">SUM(B25:K25)</f>
        <v>-163206.80000000002</v>
      </c>
      <c r="M25"/>
    </row>
    <row r="26" spans="1:13" ht="18.75" customHeight="1">
      <c r="A26" s="27" t="s">
        <v>31</v>
      </c>
      <c r="B26" s="33">
        <f>B27+B28+B29+B30</f>
        <v>-5891.6</v>
      </c>
      <c r="C26" s="33">
        <f aca="true" t="shared" si="7" ref="C26:K26">C27+C28+C29+C30</f>
        <v>-11651.2</v>
      </c>
      <c r="D26" s="33">
        <f t="shared" si="7"/>
        <v>-26633.2</v>
      </c>
      <c r="E26" s="33">
        <f t="shared" si="7"/>
        <v>-26571.6</v>
      </c>
      <c r="F26" s="33">
        <f t="shared" si="7"/>
        <v>-28591.2</v>
      </c>
      <c r="G26" s="33">
        <f t="shared" si="7"/>
        <v>-11633.6</v>
      </c>
      <c r="H26" s="33">
        <f t="shared" si="7"/>
        <v>-4435.2</v>
      </c>
      <c r="I26" s="33">
        <f t="shared" si="7"/>
        <v>-7150</v>
      </c>
      <c r="J26" s="33">
        <f t="shared" si="7"/>
        <v>-4087.6</v>
      </c>
      <c r="K26" s="33">
        <f t="shared" si="7"/>
        <v>-16561.6</v>
      </c>
      <c r="L26" s="33">
        <f t="shared" si="6"/>
        <v>-143206.80000000002</v>
      </c>
      <c r="M26"/>
    </row>
    <row r="27" spans="1:13" s="36" customFormat="1" ht="18.75" customHeight="1">
      <c r="A27" s="34" t="s">
        <v>58</v>
      </c>
      <c r="B27" s="33">
        <f>-ROUND((B9)*$E$3,2)</f>
        <v>-5891.6</v>
      </c>
      <c r="C27" s="33">
        <f aca="true" t="shared" si="8" ref="C27:K27">-ROUND((C9)*$E$3,2)</f>
        <v>-11651.2</v>
      </c>
      <c r="D27" s="33">
        <f t="shared" si="8"/>
        <v>-26633.2</v>
      </c>
      <c r="E27" s="33">
        <f t="shared" si="8"/>
        <v>-26571.6</v>
      </c>
      <c r="F27" s="33">
        <f t="shared" si="8"/>
        <v>-28591.2</v>
      </c>
      <c r="G27" s="33">
        <f t="shared" si="8"/>
        <v>-11633.6</v>
      </c>
      <c r="H27" s="33">
        <f t="shared" si="8"/>
        <v>-4435.2</v>
      </c>
      <c r="I27" s="33">
        <f t="shared" si="8"/>
        <v>-7150</v>
      </c>
      <c r="J27" s="33">
        <f t="shared" si="8"/>
        <v>-4087.6</v>
      </c>
      <c r="K27" s="33">
        <f t="shared" si="8"/>
        <v>-16561.6</v>
      </c>
      <c r="L27" s="33">
        <f t="shared" si="6"/>
        <v>-143206.80000000002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2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-20000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-20000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97238.16</v>
      </c>
      <c r="C46" s="41">
        <f aca="true" t="shared" si="11" ref="C46:K46">IF(C17+C25+C38+C47&lt;0,0,C17+C25+C47)</f>
        <v>136625.51</v>
      </c>
      <c r="D46" s="41">
        <f t="shared" si="11"/>
        <v>443802.43</v>
      </c>
      <c r="E46" s="41">
        <f t="shared" si="11"/>
        <v>388104.75</v>
      </c>
      <c r="F46" s="41">
        <f t="shared" si="11"/>
        <v>335561.6</v>
      </c>
      <c r="G46" s="41">
        <f t="shared" si="11"/>
        <v>244808.31999999998</v>
      </c>
      <c r="H46" s="41">
        <f t="shared" si="11"/>
        <v>111598.79000000001</v>
      </c>
      <c r="I46" s="41">
        <f t="shared" si="11"/>
        <v>136571.82</v>
      </c>
      <c r="J46" s="41">
        <f t="shared" si="11"/>
        <v>130374.78</v>
      </c>
      <c r="K46" s="41">
        <f t="shared" si="11"/>
        <v>240497.24999999997</v>
      </c>
      <c r="L46" s="42">
        <f>SUM(B46:K46)</f>
        <v>2265183.41</v>
      </c>
      <c r="M46" s="54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97238.17</v>
      </c>
      <c r="C52" s="41">
        <f aca="true" t="shared" si="13" ref="C52:J52">SUM(C53:C64)</f>
        <v>136625.51</v>
      </c>
      <c r="D52" s="41">
        <f t="shared" si="13"/>
        <v>443802.43</v>
      </c>
      <c r="E52" s="41">
        <f t="shared" si="13"/>
        <v>388104.74</v>
      </c>
      <c r="F52" s="41">
        <f t="shared" si="13"/>
        <v>335561.61</v>
      </c>
      <c r="G52" s="41">
        <f t="shared" si="13"/>
        <v>244808.32</v>
      </c>
      <c r="H52" s="41">
        <f t="shared" si="13"/>
        <v>111598.79</v>
      </c>
      <c r="I52" s="41">
        <f>SUM(I53:I67)</f>
        <v>136571.82</v>
      </c>
      <c r="J52" s="41">
        <f t="shared" si="13"/>
        <v>130374.77</v>
      </c>
      <c r="K52" s="41">
        <f>SUM(K53:K66)</f>
        <v>240497.25</v>
      </c>
      <c r="L52" s="46">
        <f>SUM(B52:K52)</f>
        <v>2265183.41</v>
      </c>
      <c r="M52" s="40"/>
    </row>
    <row r="53" spans="1:13" ht="18.75" customHeight="1">
      <c r="A53" s="47" t="s">
        <v>51</v>
      </c>
      <c r="B53" s="48">
        <v>97238.17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97238.17</v>
      </c>
      <c r="M53" s="40"/>
    </row>
    <row r="54" spans="1:12" ht="18.75" customHeight="1">
      <c r="A54" s="47" t="s">
        <v>61</v>
      </c>
      <c r="B54" s="17">
        <v>0</v>
      </c>
      <c r="C54" s="48">
        <v>119137.44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119137.44</v>
      </c>
    </row>
    <row r="55" spans="1:12" ht="18.75" customHeight="1">
      <c r="A55" s="47" t="s">
        <v>62</v>
      </c>
      <c r="B55" s="17">
        <v>0</v>
      </c>
      <c r="C55" s="48">
        <v>17488.07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17488.07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443802.43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443802.43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388104.74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388104.74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335561.61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335561.61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244808.32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244808.32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111598.79</v>
      </c>
      <c r="I60" s="17">
        <v>0</v>
      </c>
      <c r="J60" s="17">
        <v>0</v>
      </c>
      <c r="K60" s="17">
        <v>0</v>
      </c>
      <c r="L60" s="46">
        <f t="shared" si="14"/>
        <v>111598.79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130374.77</v>
      </c>
      <c r="K62" s="17">
        <v>0</v>
      </c>
      <c r="L62" s="46">
        <f t="shared" si="14"/>
        <v>130374.77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111302.13</v>
      </c>
      <c r="L63" s="46">
        <f t="shared" si="14"/>
        <v>111302.13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129195.12</v>
      </c>
      <c r="L64" s="46">
        <f t="shared" si="14"/>
        <v>129195.12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136571.82</v>
      </c>
      <c r="J67" s="53">
        <v>0</v>
      </c>
      <c r="K67" s="53">
        <v>0</v>
      </c>
      <c r="L67" s="51">
        <v>80757.19</v>
      </c>
    </row>
    <row r="68" spans="1:12" ht="18" customHeight="1">
      <c r="A68" s="52" t="s">
        <v>76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2020-05-14T20:29:46Z</dcterms:modified>
  <cp:category/>
  <cp:version/>
  <cp:contentType/>
  <cp:contentStatus/>
</cp:coreProperties>
</file>