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<sst xmlns="http://schemas.openxmlformats.org/spreadsheetml/2006/main" count="78" uniqueCount="77">
  <si>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</si>
  <si>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</si>
  <si>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</si>
  <si>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</si>
  <si>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</si>
  <si>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</si>
  <si>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</si>
  <si>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</si>
  <si>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</si>
  <si>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</si>
  <si>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</si>
  <si>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</si>
  <si>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</si>
  <si>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</si>
  <si>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</si>
  <si>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</si>
  <si>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</si>
  <si>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</si>
  <si>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</si>
  <si>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</si>
  <si>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</si>
  <si>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</si>
  <si>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</si>
  <si>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</si>
  <si>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</si>
  <si>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</si>
  <si>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</si>
  <si>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</si>
  <si>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</si>
  <si>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</si>
  <si>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</si>
  <si>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</si>
  <si>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</si>
  <si>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</si>
  <si>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</si>
  <si>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</si>
  <si>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</si>
  <si>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</si>
  <si>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</si>
  <si>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</si>
  <si>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</si>
  <si>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</si>
  <si>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</si>
  <si>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</si>
  <si>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</si>
  <si>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</si>
  <si>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</si>
  <si>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</si>
  <si>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</si>
  <si>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</si>
  <si>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</si>
  <si>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</si>
  <si>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</si>
  <si>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</si>
  <si>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</si>
  <si>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</si>
  <si>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</si>
  <si>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</si>
  <si>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</si>
  <si>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</si>
  <si>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</si>
  <si>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</si>
  <si>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</si>
  <si>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</si>
  <si>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</si>
  <si>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</si>
  <si>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</si>
  <si>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</si>
  <si>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</si>
  <si>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</si>
  <si>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</si>
  <si>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</si>
  <si>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</si>
  <si>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05/05/20 - VENCIMENTO 12/05/20</t>
  </si>
  <si>
    <t>7.15. Consórcio KBPX</t>
  </si>
  <si>
    <t>¹ Ajuste da energia para tração.</t>
  </si>
  <si>
    <t>5.3. Revisão de Remuneração pelo Transporte Coletivo ¹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</si>
</sst>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29967</v>
      </c>
      <c r="C7" s="10">
        <f>C8+C11</f>
        <v>44553</v>
      </c>
      <c r="D7" s="10">
        <f aca="true" t="shared" si="0" ref="D7:K7">D8+D11</f>
        <v>107530</v>
      </c>
      <c r="E7" s="10">
        <f t="shared" si="0"/>
        <v>111606</v>
      </c>
      <c r="F7" s="10">
        <f t="shared" si="0"/>
        <v>123363</v>
      </c>
      <c r="G7" s="10">
        <f t="shared" si="0"/>
        <v>56811</v>
      </c>
      <c r="H7" s="10">
        <f t="shared" si="0"/>
        <v>22978</v>
      </c>
      <c r="I7" s="10">
        <f t="shared" si="0"/>
        <v>47499</v>
      </c>
      <c r="J7" s="10">
        <f t="shared" si="0"/>
        <v>33716</v>
      </c>
      <c r="K7" s="10">
        <f t="shared" si="0"/>
        <v>86908</v>
      </c>
      <c r="L7" s="10">
        <f>SUM(B7:K7)</f>
        <v>664931</v>
      </c>
      <c r="M7" s="11"/>
    </row>
    <row r="8" spans="1:13" ht="17.25" customHeight="1">
      <c r="A8" s="12" t="s">
        <v>18</v>
      </c>
      <c r="B8" s="13">
        <f>B9+B10</f>
        <v>1889</v>
      </c>
      <c r="C8" s="13">
        <f aca="true" t="shared" si="1" ref="C8:K8">C9+C10</f>
        <v>3112</v>
      </c>
      <c r="D8" s="13">
        <f t="shared" si="1"/>
        <v>7347</v>
      </c>
      <c r="E8" s="13">
        <f t="shared" si="1"/>
        <v>6886</v>
      </c>
      <c r="F8" s="13">
        <f t="shared" si="1"/>
        <v>7536</v>
      </c>
      <c r="G8" s="13">
        <f t="shared" si="1"/>
        <v>3877</v>
      </c>
      <c r="H8" s="13">
        <f t="shared" si="1"/>
        <v>1336</v>
      </c>
      <c r="I8" s="13">
        <f t="shared" si="1"/>
        <v>2162</v>
      </c>
      <c r="J8" s="13">
        <f t="shared" si="1"/>
        <v>1632</v>
      </c>
      <c r="K8" s="13">
        <f t="shared" si="1"/>
        <v>4758</v>
      </c>
      <c r="L8" s="13">
        <f>SUM(B8:K8)</f>
        <v>40535</v>
      </c>
      <c r="M8"/>
    </row>
    <row r="9" spans="1:13" ht="17.25" customHeight="1">
      <c r="A9" s="14" t="s">
        <v>19</v>
      </c>
      <c r="B9" s="15">
        <v>1888</v>
      </c>
      <c r="C9" s="15">
        <v>3112</v>
      </c>
      <c r="D9" s="15">
        <v>7347</v>
      </c>
      <c r="E9" s="15">
        <v>6886</v>
      </c>
      <c r="F9" s="15">
        <v>7536</v>
      </c>
      <c r="G9" s="15">
        <v>3877</v>
      </c>
      <c r="H9" s="15">
        <v>1336</v>
      </c>
      <c r="I9" s="15">
        <v>2162</v>
      </c>
      <c r="J9" s="15">
        <v>1632</v>
      </c>
      <c r="K9" s="15">
        <v>4758</v>
      </c>
      <c r="L9" s="13">
        <f>SUM(B9:K9)</f>
        <v>40534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28078</v>
      </c>
      <c r="C11" s="15">
        <v>41441</v>
      </c>
      <c r="D11" s="15">
        <v>100183</v>
      </c>
      <c r="E11" s="15">
        <v>104720</v>
      </c>
      <c r="F11" s="15">
        <v>115827</v>
      </c>
      <c r="G11" s="15">
        <v>52934</v>
      </c>
      <c r="H11" s="15">
        <v>21642</v>
      </c>
      <c r="I11" s="15">
        <v>45337</v>
      </c>
      <c r="J11" s="15">
        <v>32084</v>
      </c>
      <c r="K11" s="15">
        <v>82150</v>
      </c>
      <c r="L11" s="13">
        <f>SUM(B11:K11)</f>
        <v>624396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1.210112020348117</v>
      </c>
      <c r="C15" s="22">
        <v>1.59261324558734</v>
      </c>
      <c r="D15" s="22">
        <v>1.828406786536706</v>
      </c>
      <c r="E15" s="22">
        <v>1.481973305519445</v>
      </c>
      <c r="F15" s="22">
        <v>1.314763262710169</v>
      </c>
      <c r="G15" s="22">
        <v>2.016978378039658</v>
      </c>
      <c r="H15" s="22">
        <v>1.827820293044535</v>
      </c>
      <c r="I15" s="22">
        <v>1.432891457721965</v>
      </c>
      <c r="J15" s="22">
        <v>1.860753056950675</v>
      </c>
      <c r="K15" s="22">
        <v>1.488429884009283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212373.72999999998</v>
      </c>
      <c r="C17" s="25">
        <f aca="true" t="shared" si="2" ref="C17:L17">C18+C19+C20+C21+C22</f>
        <v>226182.26</v>
      </c>
      <c r="D17" s="25">
        <f t="shared" si="2"/>
        <v>747227.02</v>
      </c>
      <c r="E17" s="25">
        <f t="shared" si="2"/>
        <v>635836.4199999999</v>
      </c>
      <c r="F17" s="25">
        <f t="shared" si="2"/>
        <v>561819.04</v>
      </c>
      <c r="G17" s="25">
        <f t="shared" si="2"/>
        <v>435066.8</v>
      </c>
      <c r="H17" s="25">
        <f t="shared" si="2"/>
        <v>177678.52</v>
      </c>
      <c r="I17" s="25">
        <f t="shared" si="2"/>
        <v>230308.84</v>
      </c>
      <c r="J17" s="25">
        <f t="shared" si="2"/>
        <v>239144.72</v>
      </c>
      <c r="K17" s="25">
        <f t="shared" si="2"/>
        <v>395309.15</v>
      </c>
      <c r="L17" s="25">
        <f t="shared" si="2"/>
        <v>3860946.4999999995</v>
      </c>
      <c r="M17"/>
    </row>
    <row r="18" spans="1:13" ht="17.25" customHeight="1">
      <c r="A18" s="26" t="s">
        <v>25</v>
      </c>
      <c r="B18" s="33">
        <f aca="true" t="shared" si="3" ref="B18:K18">ROUND(B13*B7,2)</f>
        <v>172499.04</v>
      </c>
      <c r="C18" s="33">
        <f t="shared" si="3"/>
        <v>138185.58</v>
      </c>
      <c r="D18" s="33">
        <f t="shared" si="3"/>
        <v>397194.31</v>
      </c>
      <c r="E18" s="33">
        <f t="shared" si="3"/>
        <v>416915.37</v>
      </c>
      <c r="F18" s="33">
        <f t="shared" si="3"/>
        <v>407936.77</v>
      </c>
      <c r="G18" s="33">
        <f t="shared" si="3"/>
        <v>206434.13</v>
      </c>
      <c r="H18" s="33">
        <f t="shared" si="3"/>
        <v>91994.72</v>
      </c>
      <c r="I18" s="33">
        <f t="shared" si="3"/>
        <v>157948.42</v>
      </c>
      <c r="J18" s="33">
        <f t="shared" si="3"/>
        <v>120716.77</v>
      </c>
      <c r="K18" s="33">
        <f t="shared" si="3"/>
        <v>254058.16</v>
      </c>
      <c r="L18" s="33">
        <f>SUM(B18:K18)</f>
        <v>2363883.2699999996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36244.12</v>
      </c>
      <c r="C19" s="33">
        <f t="shared" si="4"/>
        <v>81890.61</v>
      </c>
      <c r="D19" s="33">
        <f t="shared" si="4"/>
        <v>329038.46</v>
      </c>
      <c r="E19" s="33">
        <f t="shared" si="4"/>
        <v>200942.08</v>
      </c>
      <c r="F19" s="33">
        <f t="shared" si="4"/>
        <v>128403.51</v>
      </c>
      <c r="G19" s="33">
        <f t="shared" si="4"/>
        <v>209939.05</v>
      </c>
      <c r="H19" s="33">
        <f t="shared" si="4"/>
        <v>76155.1</v>
      </c>
      <c r="I19" s="33">
        <f t="shared" si="4"/>
        <v>68374.52</v>
      </c>
      <c r="J19" s="33">
        <f t="shared" si="4"/>
        <v>103907.33</v>
      </c>
      <c r="K19" s="33">
        <f t="shared" si="4"/>
        <v>124089.6</v>
      </c>
      <c r="L19" s="33">
        <f>SUM(B19:K19)</f>
        <v>1358984.3800000004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-28307.2</v>
      </c>
      <c r="C25" s="33">
        <f t="shared" si="5"/>
        <v>-13692.8</v>
      </c>
      <c r="D25" s="33">
        <f t="shared" si="5"/>
        <v>-32326.8</v>
      </c>
      <c r="E25" s="33">
        <f t="shared" si="5"/>
        <v>-30298.4</v>
      </c>
      <c r="F25" s="33">
        <f t="shared" si="5"/>
        <v>-33158.4</v>
      </c>
      <c r="G25" s="33">
        <f t="shared" si="5"/>
        <v>-17058.8</v>
      </c>
      <c r="H25" s="33">
        <f t="shared" si="5"/>
        <v>-5878.4</v>
      </c>
      <c r="I25" s="33">
        <f t="shared" si="5"/>
        <v>-29136.46</v>
      </c>
      <c r="J25" s="33">
        <f t="shared" si="5"/>
        <v>-7180.8</v>
      </c>
      <c r="K25" s="33">
        <f t="shared" si="5"/>
        <v>-20935.2</v>
      </c>
      <c r="L25" s="33">
        <f aca="true" t="shared" si="6" ref="L25:L31">SUM(B25:K25)</f>
        <v>-217973.25999999998</v>
      </c>
      <c r="M25"/>
    </row>
    <row r="26" spans="1:13" ht="18.75" customHeight="1">
      <c r="A26" s="27" t="s">
        <v>31</v>
      </c>
      <c r="B26" s="33">
        <f>B27+B28+B29+B30</f>
        <v>-8307.2</v>
      </c>
      <c r="C26" s="33">
        <f aca="true" t="shared" si="7" ref="C26:K26">C27+C28+C29+C30</f>
        <v>-13692.8</v>
      </c>
      <c r="D26" s="33">
        <f t="shared" si="7"/>
        <v>-32326.8</v>
      </c>
      <c r="E26" s="33">
        <f t="shared" si="7"/>
        <v>-30298.4</v>
      </c>
      <c r="F26" s="33">
        <f t="shared" si="7"/>
        <v>-33158.4</v>
      </c>
      <c r="G26" s="33">
        <f t="shared" si="7"/>
        <v>-17058.8</v>
      </c>
      <c r="H26" s="33">
        <f t="shared" si="7"/>
        <v>-5878.4</v>
      </c>
      <c r="I26" s="33">
        <f t="shared" si="7"/>
        <v>-29136.46</v>
      </c>
      <c r="J26" s="33">
        <f t="shared" si="7"/>
        <v>-7180.8</v>
      </c>
      <c r="K26" s="33">
        <f t="shared" si="7"/>
        <v>-20935.2</v>
      </c>
      <c r="L26" s="33">
        <f t="shared" si="6"/>
        <v>-197973.25999999998</v>
      </c>
      <c r="M26"/>
    </row>
    <row r="27" spans="1:13" s="36" customFormat="1" ht="18.75" customHeight="1">
      <c r="A27" s="34" t="s">
        <v>58</v>
      </c>
      <c r="B27" s="33">
        <f>-ROUND((B9)*$E$3,2)</f>
        <v>-8307.2</v>
      </c>
      <c r="C27" s="33">
        <f aca="true" t="shared" si="8" ref="C27:K27">-ROUND((C9)*$E$3,2)</f>
        <v>-13692.8</v>
      </c>
      <c r="D27" s="33">
        <f t="shared" si="8"/>
        <v>-32326.8</v>
      </c>
      <c r="E27" s="33">
        <f t="shared" si="8"/>
        <v>-30298.4</v>
      </c>
      <c r="F27" s="33">
        <f t="shared" si="8"/>
        <v>-33158.4</v>
      </c>
      <c r="G27" s="33">
        <f t="shared" si="8"/>
        <v>-17058.8</v>
      </c>
      <c r="H27" s="33">
        <f t="shared" si="8"/>
        <v>-5878.4</v>
      </c>
      <c r="I27" s="33">
        <f t="shared" si="8"/>
        <v>-9512.8</v>
      </c>
      <c r="J27" s="33">
        <f t="shared" si="8"/>
        <v>-7180.8</v>
      </c>
      <c r="K27" s="33">
        <f t="shared" si="8"/>
        <v>-20935.2</v>
      </c>
      <c r="L27" s="33">
        <f t="shared" si="6"/>
        <v>-178349.59999999998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-11.26</v>
      </c>
      <c r="J29" s="17">
        <v>0</v>
      </c>
      <c r="K29" s="17">
        <v>0</v>
      </c>
      <c r="L29" s="33">
        <f t="shared" si="6"/>
        <v>-11.26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-19612.4</v>
      </c>
      <c r="J30" s="17">
        <v>0</v>
      </c>
      <c r="K30" s="17">
        <v>0</v>
      </c>
      <c r="L30" s="33">
        <f t="shared" si="6"/>
        <v>-19612.4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76</v>
      </c>
      <c r="B44" s="33">
        <v>-20000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-20000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>IF(B17+B25+B38+B47&lt;0,0,B17+B25+B47)</f>
        <v>184066.52999999997</v>
      </c>
      <c r="C46" s="41">
        <f aca="true" t="shared" si="11" ref="C46:K46">IF(C17+C25+C38+C47&lt;0,0,C17+C25+C47)</f>
        <v>212489.46000000002</v>
      </c>
      <c r="D46" s="41">
        <f t="shared" si="11"/>
        <v>714900.22</v>
      </c>
      <c r="E46" s="41">
        <f t="shared" si="11"/>
        <v>605538.0199999999</v>
      </c>
      <c r="F46" s="41">
        <f t="shared" si="11"/>
        <v>528660.64</v>
      </c>
      <c r="G46" s="41">
        <f t="shared" si="11"/>
        <v>418008</v>
      </c>
      <c r="H46" s="41">
        <f t="shared" si="11"/>
        <v>171800.12</v>
      </c>
      <c r="I46" s="41">
        <f t="shared" si="11"/>
        <v>201172.38</v>
      </c>
      <c r="J46" s="41">
        <f t="shared" si="11"/>
        <v>231963.92</v>
      </c>
      <c r="K46" s="41">
        <f t="shared" si="11"/>
        <v>374373.95</v>
      </c>
      <c r="L46" s="42">
        <f>SUM(B46:K46)</f>
        <v>3642973.24</v>
      </c>
      <c r="M46" s="54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184066.53</v>
      </c>
      <c r="C52" s="41">
        <f aca="true" t="shared" si="13" ref="C52:J52">SUM(C53:C64)</f>
        <v>212489.46</v>
      </c>
      <c r="D52" s="41">
        <f t="shared" si="13"/>
        <v>714900.23</v>
      </c>
      <c r="E52" s="41">
        <f t="shared" si="13"/>
        <v>605538.03</v>
      </c>
      <c r="F52" s="41">
        <f t="shared" si="13"/>
        <v>528660.64</v>
      </c>
      <c r="G52" s="41">
        <f t="shared" si="13"/>
        <v>418008</v>
      </c>
      <c r="H52" s="41">
        <f t="shared" si="13"/>
        <v>171800.12</v>
      </c>
      <c r="I52" s="41">
        <f>SUM(I53:I67)</f>
        <v>201172.39</v>
      </c>
      <c r="J52" s="41">
        <f t="shared" si="13"/>
        <v>231963.91</v>
      </c>
      <c r="K52" s="41">
        <f>SUM(K53:K66)</f>
        <v>374373.95</v>
      </c>
      <c r="L52" s="46">
        <f>SUM(B52:K52)</f>
        <v>3642973.2600000007</v>
      </c>
      <c r="M52" s="40"/>
    </row>
    <row r="53" spans="1:13" ht="18.75" customHeight="1">
      <c r="A53" s="47" t="s">
        <v>51</v>
      </c>
      <c r="B53" s="48">
        <v>184066.53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184066.53</v>
      </c>
      <c r="M53" s="40"/>
    </row>
    <row r="54" spans="1:12" ht="18.75" customHeight="1">
      <c r="A54" s="47" t="s">
        <v>61</v>
      </c>
      <c r="B54" s="17">
        <v>0</v>
      </c>
      <c r="C54" s="48">
        <v>185375.8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185375.8</v>
      </c>
    </row>
    <row r="55" spans="1:12" ht="18.75" customHeight="1">
      <c r="A55" s="47" t="s">
        <v>62</v>
      </c>
      <c r="B55" s="17">
        <v>0</v>
      </c>
      <c r="C55" s="48">
        <v>27113.66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27113.66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714900.23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714900.23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605538.03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605538.03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528660.64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528660.64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418008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418008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171800.12</v>
      </c>
      <c r="I60" s="17">
        <v>0</v>
      </c>
      <c r="J60" s="17">
        <v>0</v>
      </c>
      <c r="K60" s="17">
        <v>0</v>
      </c>
      <c r="L60" s="46">
        <f t="shared" si="14"/>
        <v>171800.12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231963.91</v>
      </c>
      <c r="K62" s="17">
        <v>0</v>
      </c>
      <c r="L62" s="46">
        <f t="shared" si="14"/>
        <v>231963.91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191342.53</v>
      </c>
      <c r="L63" s="46">
        <f t="shared" si="14"/>
        <v>191342.53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183031.42</v>
      </c>
      <c r="L64" s="46">
        <f t="shared" si="14"/>
        <v>183031.42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v>0</v>
      </c>
    </row>
    <row r="67" spans="1:12" ht="18" customHeight="1">
      <c r="A67" s="50" t="s">
        <v>74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201172.39</v>
      </c>
      <c r="J67" s="53">
        <v>0</v>
      </c>
      <c r="K67" s="53">
        <v>0</v>
      </c>
      <c r="L67" s="51">
        <v>80757.19</v>
      </c>
    </row>
    <row r="68" spans="1:12" ht="18" customHeight="1">
      <c r="A68" s="52" t="s">
        <v>75</v>
      </c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2020-05-11T22:02:23Z</dcterms:modified>
  <cp:category/>
  <cp:version/>
  <cp:contentType/>
  <cp:contentStatus/>
</cp:coreProperties>
</file>