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<sst xmlns="http://schemas.openxmlformats.org/spreadsheetml/2006/main" count="79" uniqueCount="78">
  <si>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</si>
  <si>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</si>
  <si>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</si>
  <si>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</si>
  <si>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</si>
  <si>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</si>
  <si>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</si>
  <si>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</si>
  <si>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</si>
  <si>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</si>
  <si>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</si>
  <si>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</si>
  <si>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</si>
  <si>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</si>
  <si>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</si>
  <si>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</si>
  <si>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</si>
  <si>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</si>
  <si>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</si>
  <si>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</si>
  <si>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</si>
  <si>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</si>
  <si>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</si>
  <si>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</si>
  <si>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</si>
  <si>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</si>
  <si>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</si>
  <si>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</si>
  <si>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</si>
  <si>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</si>
  <si>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</si>
  <si>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</si>
  <si>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</si>
  <si>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</si>
  <si>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</si>
  <si>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</si>
  <si>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</si>
  <si>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</si>
  <si>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</si>
  <si>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</si>
  <si>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</si>
  <si>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</si>
  <si>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</si>
  <si>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</si>
  <si>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</si>
  <si>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</si>
  <si>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</si>
  <si>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</si>
  <si>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</si>
  <si>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</si>
  <si>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</si>
  <si>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</si>
  <si>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</si>
  <si>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</si>
  <si>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</si>
  <si>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</si>
  <si>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</si>
  <si>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</si>
  <si>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</si>
  <si>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</si>
  <si>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</si>
  <si>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</si>
  <si>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</si>
  <si>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</si>
  <si>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</si>
  <si>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</si>
  <si>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</si>
  <si>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</si>
  <si>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</si>
  <si>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</si>
  <si>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</si>
  <si>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</si>
  <si>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</si>
  <si>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04/05/20 - VENCIMENTO 11/05/20</t>
  </si>
  <si>
    <t>7.15. Consórcio KBPX</t>
  </si>
  <si>
    <t>5.3. Revisão de Remuneração pelo Transporte Coletivo ¹</t>
  </si>
  <si>
    <t>¹ Ajuste da energia para tração de abril/20 (AR0).</t>
  </si>
  <si>
    <t xml:space="preserve">  Remuneração guincho dez/19 a fev/20 (AR8).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</si>
</sst>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0" fillId="0" borderId="0" xfId="0" applyAlignment="1">
      <alignment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1" t="s">
        <v>60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1">
      <c r="A2" s="52" t="s">
        <v>73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3" t="s">
        <v>1</v>
      </c>
      <c r="B4" s="54" t="s">
        <v>2</v>
      </c>
      <c r="C4" s="55"/>
      <c r="D4" s="55"/>
      <c r="E4" s="55"/>
      <c r="F4" s="55"/>
      <c r="G4" s="55"/>
      <c r="H4" s="55"/>
      <c r="I4" s="55"/>
      <c r="J4" s="55"/>
      <c r="K4" s="55"/>
      <c r="L4" s="56" t="s">
        <v>3</v>
      </c>
    </row>
    <row r="5" spans="1:12" ht="30" customHeight="1">
      <c r="A5" s="53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3"/>
    </row>
    <row r="6" spans="1:12" ht="18.75" customHeight="1">
      <c r="A6" s="5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3"/>
    </row>
    <row r="7" spans="1:13" ht="17.25" customHeight="1">
      <c r="A7" s="9" t="s">
        <v>17</v>
      </c>
      <c r="B7" s="10">
        <f>B8+B11</f>
        <v>29826</v>
      </c>
      <c r="C7" s="10">
        <f>C8+C11</f>
        <v>44174</v>
      </c>
      <c r="D7" s="10">
        <f aca="true" t="shared" si="0" ref="D7:K7">D8+D11</f>
        <v>106920</v>
      </c>
      <c r="E7" s="10">
        <f t="shared" si="0"/>
        <v>110594</v>
      </c>
      <c r="F7" s="10">
        <f t="shared" si="0"/>
        <v>121344</v>
      </c>
      <c r="G7" s="10">
        <f t="shared" si="0"/>
        <v>55294</v>
      </c>
      <c r="H7" s="10">
        <f t="shared" si="0"/>
        <v>22755</v>
      </c>
      <c r="I7" s="10">
        <f t="shared" si="0"/>
        <v>47202</v>
      </c>
      <c r="J7" s="10">
        <f t="shared" si="0"/>
        <v>34532</v>
      </c>
      <c r="K7" s="10">
        <f t="shared" si="0"/>
        <v>86296</v>
      </c>
      <c r="L7" s="10">
        <f>SUM(B7:K7)</f>
        <v>658937</v>
      </c>
      <c r="M7" s="11"/>
    </row>
    <row r="8" spans="1:13" ht="17.25" customHeight="1">
      <c r="A8" s="12" t="s">
        <v>18</v>
      </c>
      <c r="B8" s="13">
        <f>B9+B10</f>
        <v>2056</v>
      </c>
      <c r="C8" s="13">
        <f aca="true" t="shared" si="1" ref="C8:K8">C9+C10</f>
        <v>3267</v>
      </c>
      <c r="D8" s="13">
        <f t="shared" si="1"/>
        <v>7781</v>
      </c>
      <c r="E8" s="13">
        <f t="shared" si="1"/>
        <v>7333</v>
      </c>
      <c r="F8" s="13">
        <f t="shared" si="1"/>
        <v>7870</v>
      </c>
      <c r="G8" s="13">
        <f t="shared" si="1"/>
        <v>3852</v>
      </c>
      <c r="H8" s="13">
        <f t="shared" si="1"/>
        <v>1370</v>
      </c>
      <c r="I8" s="13">
        <f t="shared" si="1"/>
        <v>2170</v>
      </c>
      <c r="J8" s="13">
        <f t="shared" si="1"/>
        <v>1666</v>
      </c>
      <c r="K8" s="13">
        <f t="shared" si="1"/>
        <v>5124</v>
      </c>
      <c r="L8" s="13">
        <f>SUM(B8:K8)</f>
        <v>42489</v>
      </c>
      <c r="M8"/>
    </row>
    <row r="9" spans="1:13" ht="17.25" customHeight="1">
      <c r="A9" s="14" t="s">
        <v>19</v>
      </c>
      <c r="B9" s="15">
        <v>2055</v>
      </c>
      <c r="C9" s="15">
        <v>3267</v>
      </c>
      <c r="D9" s="15">
        <v>7781</v>
      </c>
      <c r="E9" s="15">
        <v>7333</v>
      </c>
      <c r="F9" s="15">
        <v>7870</v>
      </c>
      <c r="G9" s="15">
        <v>3852</v>
      </c>
      <c r="H9" s="15">
        <v>1370</v>
      </c>
      <c r="I9" s="15">
        <v>2170</v>
      </c>
      <c r="J9" s="15">
        <v>1666</v>
      </c>
      <c r="K9" s="15">
        <v>5124</v>
      </c>
      <c r="L9" s="13">
        <f>SUM(B9:K9)</f>
        <v>42488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1</v>
      </c>
      <c r="M10"/>
    </row>
    <row r="11" spans="1:13" ht="17.25" customHeight="1">
      <c r="A11" s="12" t="s">
        <v>21</v>
      </c>
      <c r="B11" s="15">
        <v>27770</v>
      </c>
      <c r="C11" s="15">
        <v>40907</v>
      </c>
      <c r="D11" s="15">
        <v>99139</v>
      </c>
      <c r="E11" s="15">
        <v>103261</v>
      </c>
      <c r="F11" s="15">
        <v>113474</v>
      </c>
      <c r="G11" s="15">
        <v>51442</v>
      </c>
      <c r="H11" s="15">
        <v>21385</v>
      </c>
      <c r="I11" s="15">
        <v>45032</v>
      </c>
      <c r="J11" s="15">
        <v>32866</v>
      </c>
      <c r="K11" s="15">
        <v>81172</v>
      </c>
      <c r="L11" s="13">
        <f>SUM(B11:K11)</f>
        <v>616448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1.214978257901697</v>
      </c>
      <c r="C15" s="22">
        <v>1.603550425720162</v>
      </c>
      <c r="D15" s="22">
        <v>1.835502840949757</v>
      </c>
      <c r="E15" s="22">
        <v>1.493082839328512</v>
      </c>
      <c r="F15" s="22">
        <v>1.332431980672836</v>
      </c>
      <c r="G15" s="22">
        <v>2.064584853700516</v>
      </c>
      <c r="H15" s="22">
        <v>1.842573042399474</v>
      </c>
      <c r="I15" s="22">
        <v>1.43996803699619</v>
      </c>
      <c r="J15" s="22">
        <v>1.822680525916961</v>
      </c>
      <c r="K15" s="22">
        <v>1.495308835958567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212227.02999999997</v>
      </c>
      <c r="C17" s="25">
        <f aca="true" t="shared" si="2" ref="C17:L17">C18+C19+C20+C21+C22</f>
        <v>225808.64</v>
      </c>
      <c r="D17" s="25">
        <f t="shared" si="2"/>
        <v>745909.76</v>
      </c>
      <c r="E17" s="25">
        <f t="shared" si="2"/>
        <v>634823.6699999999</v>
      </c>
      <c r="F17" s="25">
        <f t="shared" si="2"/>
        <v>560130.87</v>
      </c>
      <c r="G17" s="25">
        <f t="shared" si="2"/>
        <v>433513.75</v>
      </c>
      <c r="H17" s="25">
        <f t="shared" si="2"/>
        <v>177390.63999999998</v>
      </c>
      <c r="I17" s="25">
        <f t="shared" si="2"/>
        <v>230004.44999999998</v>
      </c>
      <c r="J17" s="25">
        <f t="shared" si="2"/>
        <v>239873.87</v>
      </c>
      <c r="K17" s="25">
        <f t="shared" si="2"/>
        <v>394381.60000000003</v>
      </c>
      <c r="L17" s="25">
        <f t="shared" si="2"/>
        <v>3854064.2800000003</v>
      </c>
      <c r="M17"/>
    </row>
    <row r="18" spans="1:13" ht="17.25" customHeight="1">
      <c r="A18" s="26" t="s">
        <v>25</v>
      </c>
      <c r="B18" s="33">
        <f aca="true" t="shared" si="3" ref="B18:K18">ROUND(B13*B7,2)</f>
        <v>171687.4</v>
      </c>
      <c r="C18" s="33">
        <f t="shared" si="3"/>
        <v>137010.08</v>
      </c>
      <c r="D18" s="33">
        <f t="shared" si="3"/>
        <v>394941.1</v>
      </c>
      <c r="E18" s="33">
        <f t="shared" si="3"/>
        <v>413134.95</v>
      </c>
      <c r="F18" s="33">
        <f t="shared" si="3"/>
        <v>401260.34</v>
      </c>
      <c r="G18" s="33">
        <f t="shared" si="3"/>
        <v>200921.81</v>
      </c>
      <c r="H18" s="33">
        <f t="shared" si="3"/>
        <v>91101.92</v>
      </c>
      <c r="I18" s="33">
        <f t="shared" si="3"/>
        <v>156960.81</v>
      </c>
      <c r="J18" s="33">
        <f t="shared" si="3"/>
        <v>123638.37</v>
      </c>
      <c r="K18" s="33">
        <f t="shared" si="3"/>
        <v>252269.1</v>
      </c>
      <c r="L18" s="33">
        <f>SUM(B18:K18)</f>
        <v>2342925.8800000004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36909.06</v>
      </c>
      <c r="C19" s="33">
        <f t="shared" si="4"/>
        <v>82692.49</v>
      </c>
      <c r="D19" s="33">
        <f t="shared" si="4"/>
        <v>329974.41</v>
      </c>
      <c r="E19" s="33">
        <f t="shared" si="4"/>
        <v>203709.75</v>
      </c>
      <c r="F19" s="33">
        <f t="shared" si="4"/>
        <v>133391.77</v>
      </c>
      <c r="G19" s="33">
        <f t="shared" si="4"/>
        <v>213898.32</v>
      </c>
      <c r="H19" s="33">
        <f t="shared" si="4"/>
        <v>76760.02</v>
      </c>
      <c r="I19" s="33">
        <f t="shared" si="4"/>
        <v>69057.74</v>
      </c>
      <c r="J19" s="33">
        <f t="shared" si="4"/>
        <v>101714.88</v>
      </c>
      <c r="K19" s="33">
        <f t="shared" si="4"/>
        <v>124951.11</v>
      </c>
      <c r="L19" s="33">
        <f>SUM(B19:K19)</f>
        <v>1373059.55</v>
      </c>
      <c r="M19"/>
    </row>
    <row r="20" spans="1:13" ht="17.25" customHeight="1">
      <c r="A20" s="27" t="s">
        <v>27</v>
      </c>
      <c r="B20" s="33">
        <v>2306.71</v>
      </c>
      <c r="C20" s="33">
        <v>6106.07</v>
      </c>
      <c r="D20" s="33">
        <v>20994.25</v>
      </c>
      <c r="E20" s="33">
        <v>17978.97</v>
      </c>
      <c r="F20" s="33">
        <v>24154.9</v>
      </c>
      <c r="G20" s="33">
        <v>18693.62</v>
      </c>
      <c r="H20" s="33">
        <v>8204.84</v>
      </c>
      <c r="I20" s="33">
        <v>3985.9</v>
      </c>
      <c r="J20" s="33">
        <v>11872.9</v>
      </c>
      <c r="K20" s="33">
        <v>17161.39</v>
      </c>
      <c r="L20" s="33">
        <f>SUM(B20:K20)</f>
        <v>131459.55</v>
      </c>
      <c r="M20"/>
    </row>
    <row r="21" spans="1:13" ht="17.25" customHeight="1">
      <c r="A21" s="27" t="s">
        <v>28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2647.72</v>
      </c>
      <c r="K21" s="29">
        <v>0</v>
      </c>
      <c r="L21" s="33">
        <f>SUM(B21:K21)</f>
        <v>6619.299999999999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>SUM(B22:K22)</f>
        <v>0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-65297.38</v>
      </c>
      <c r="C25" s="33">
        <f t="shared" si="5"/>
        <v>-14374.8</v>
      </c>
      <c r="D25" s="33">
        <f t="shared" si="5"/>
        <v>-34236.4</v>
      </c>
      <c r="E25" s="33">
        <f t="shared" si="5"/>
        <v>-32265.2</v>
      </c>
      <c r="F25" s="33">
        <f t="shared" si="5"/>
        <v>-34628</v>
      </c>
      <c r="G25" s="33">
        <f t="shared" si="5"/>
        <v>-16948.8</v>
      </c>
      <c r="H25" s="33">
        <f t="shared" si="5"/>
        <v>-6028</v>
      </c>
      <c r="I25" s="33">
        <f t="shared" si="5"/>
        <v>-17777.48</v>
      </c>
      <c r="J25" s="33">
        <f t="shared" si="5"/>
        <v>120033.76000000001</v>
      </c>
      <c r="K25" s="33">
        <f t="shared" si="5"/>
        <v>-22545.6</v>
      </c>
      <c r="L25" s="33">
        <f aca="true" t="shared" si="6" ref="L25:L31">SUM(B25:K25)</f>
        <v>-124067.9</v>
      </c>
      <c r="M25"/>
    </row>
    <row r="26" spans="1:13" ht="18.75" customHeight="1">
      <c r="A26" s="27" t="s">
        <v>31</v>
      </c>
      <c r="B26" s="33">
        <f>B27+B28+B29+B30</f>
        <v>-9042</v>
      </c>
      <c r="C26" s="33">
        <f aca="true" t="shared" si="7" ref="C26:K26">C27+C28+C29+C30</f>
        <v>-14374.8</v>
      </c>
      <c r="D26" s="33">
        <f t="shared" si="7"/>
        <v>-34236.4</v>
      </c>
      <c r="E26" s="33">
        <f t="shared" si="7"/>
        <v>-32265.2</v>
      </c>
      <c r="F26" s="33">
        <f t="shared" si="7"/>
        <v>-34628</v>
      </c>
      <c r="G26" s="33">
        <f t="shared" si="7"/>
        <v>-16948.8</v>
      </c>
      <c r="H26" s="33">
        <f t="shared" si="7"/>
        <v>-6028</v>
      </c>
      <c r="I26" s="33">
        <f t="shared" si="7"/>
        <v>-17777.48</v>
      </c>
      <c r="J26" s="33">
        <f t="shared" si="7"/>
        <v>-7330.4</v>
      </c>
      <c r="K26" s="33">
        <f t="shared" si="7"/>
        <v>-22545.6</v>
      </c>
      <c r="L26" s="33">
        <f t="shared" si="6"/>
        <v>-195176.68</v>
      </c>
      <c r="M26"/>
    </row>
    <row r="27" spans="1:13" s="36" customFormat="1" ht="18.75" customHeight="1">
      <c r="A27" s="34" t="s">
        <v>58</v>
      </c>
      <c r="B27" s="33">
        <f>-ROUND((B9)*$E$3,2)</f>
        <v>-9042</v>
      </c>
      <c r="C27" s="33">
        <f aca="true" t="shared" si="8" ref="C27:K27">-ROUND((C9)*$E$3,2)</f>
        <v>-14374.8</v>
      </c>
      <c r="D27" s="33">
        <f t="shared" si="8"/>
        <v>-34236.4</v>
      </c>
      <c r="E27" s="33">
        <f t="shared" si="8"/>
        <v>-32265.2</v>
      </c>
      <c r="F27" s="33">
        <f t="shared" si="8"/>
        <v>-34628</v>
      </c>
      <c r="G27" s="33">
        <f t="shared" si="8"/>
        <v>-16948.8</v>
      </c>
      <c r="H27" s="33">
        <f t="shared" si="8"/>
        <v>-6028</v>
      </c>
      <c r="I27" s="33">
        <f t="shared" si="8"/>
        <v>-9548</v>
      </c>
      <c r="J27" s="33">
        <f t="shared" si="8"/>
        <v>-7330.4</v>
      </c>
      <c r="K27" s="33">
        <f t="shared" si="8"/>
        <v>-22545.6</v>
      </c>
      <c r="L27" s="33">
        <f t="shared" si="6"/>
        <v>-186947.19999999998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-5.63</v>
      </c>
      <c r="J29" s="17">
        <v>0</v>
      </c>
      <c r="K29" s="17">
        <v>0</v>
      </c>
      <c r="L29" s="33">
        <f t="shared" si="6"/>
        <v>-5.63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-8223.85</v>
      </c>
      <c r="J30" s="17">
        <v>0</v>
      </c>
      <c r="K30" s="17">
        <v>0</v>
      </c>
      <c r="L30" s="33">
        <f t="shared" si="6"/>
        <v>-8223.85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0</v>
      </c>
      <c r="C31" s="38">
        <f t="shared" si="9"/>
        <v>0</v>
      </c>
      <c r="D31" s="38">
        <f t="shared" si="9"/>
        <v>0</v>
      </c>
      <c r="E31" s="38">
        <f t="shared" si="9"/>
        <v>0</v>
      </c>
      <c r="F31" s="38">
        <f t="shared" si="9"/>
        <v>0</v>
      </c>
      <c r="G31" s="38">
        <f t="shared" si="9"/>
        <v>0</v>
      </c>
      <c r="H31" s="38">
        <f t="shared" si="9"/>
        <v>0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0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0</v>
      </c>
      <c r="C33" s="17">
        <v>0</v>
      </c>
      <c r="D33" s="17">
        <v>0</v>
      </c>
      <c r="E33" s="33">
        <v>0</v>
      </c>
      <c r="F33" s="28">
        <v>0</v>
      </c>
      <c r="G33" s="28">
        <v>0</v>
      </c>
      <c r="H33" s="33">
        <v>0</v>
      </c>
      <c r="I33" s="17">
        <v>0</v>
      </c>
      <c r="J33" s="28">
        <v>0</v>
      </c>
      <c r="K33" s="17">
        <v>0</v>
      </c>
      <c r="L33" s="33">
        <f>SUM(B33:K33)</f>
        <v>0</v>
      </c>
      <c r="M33"/>
    </row>
    <row r="34" spans="1:13" ht="18.75" customHeight="1">
      <c r="A34" s="37" t="s">
        <v>38</v>
      </c>
      <c r="B34" s="33">
        <v>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f>SUM(B40:K40)</f>
        <v>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f>SUM(B41:K41)</f>
        <v>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59" t="s">
        <v>75</v>
      </c>
      <c r="B44" s="33">
        <v>-56255.38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33">
        <v>127364.16</v>
      </c>
      <c r="K44" s="17">
        <v>0</v>
      </c>
      <c r="L44" s="33">
        <f t="shared" si="10"/>
        <v>71108.78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47</v>
      </c>
      <c r="B46" s="41">
        <f>IF(B17+B25+B38+B47&lt;0,0,B17+B25+B47)</f>
        <v>146929.64999999997</v>
      </c>
      <c r="C46" s="41">
        <f aca="true" t="shared" si="11" ref="C46:K46">IF(C17+C25+C38+C47&lt;0,0,C17+C25+C47)</f>
        <v>211433.84000000003</v>
      </c>
      <c r="D46" s="41">
        <f t="shared" si="11"/>
        <v>711673.36</v>
      </c>
      <c r="E46" s="41">
        <f t="shared" si="11"/>
        <v>602558.47</v>
      </c>
      <c r="F46" s="41">
        <f t="shared" si="11"/>
        <v>525502.87</v>
      </c>
      <c r="G46" s="41">
        <f t="shared" si="11"/>
        <v>416564.95</v>
      </c>
      <c r="H46" s="41">
        <f t="shared" si="11"/>
        <v>171362.63999999998</v>
      </c>
      <c r="I46" s="41">
        <f t="shared" si="11"/>
        <v>212226.96999999997</v>
      </c>
      <c r="J46" s="41">
        <f t="shared" si="11"/>
        <v>359907.63</v>
      </c>
      <c r="K46" s="41">
        <f t="shared" si="11"/>
        <v>371836.00000000006</v>
      </c>
      <c r="L46" s="42">
        <f>SUM(B46:K46)</f>
        <v>3729996.38</v>
      </c>
      <c r="M46" s="50"/>
    </row>
    <row r="47" spans="1:12" ht="18.75" customHeight="1">
      <c r="A47" s="27" t="s">
        <v>48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49</v>
      </c>
      <c r="B48" s="33">
        <f>IF(B17+B25+B38+B47&gt;0,0,B17+B25+B47)</f>
        <v>0</v>
      </c>
      <c r="C48" s="33">
        <f aca="true" t="shared" si="12" ref="C48:K48">IF(C17+C25+C38+C47&gt;0,0,C17+C25+C47)</f>
        <v>0</v>
      </c>
      <c r="D48" s="33">
        <f t="shared" si="12"/>
        <v>0</v>
      </c>
      <c r="E48" s="33">
        <f t="shared" si="12"/>
        <v>0</v>
      </c>
      <c r="F48" s="33">
        <f t="shared" si="12"/>
        <v>0</v>
      </c>
      <c r="G48" s="33">
        <f t="shared" si="12"/>
        <v>0</v>
      </c>
      <c r="H48" s="33">
        <f t="shared" si="12"/>
        <v>0</v>
      </c>
      <c r="I48" s="33">
        <f t="shared" si="12"/>
        <v>0</v>
      </c>
      <c r="J48" s="33">
        <f t="shared" si="12"/>
        <v>0</v>
      </c>
      <c r="K48" s="33">
        <f t="shared" si="12"/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</row>
    <row r="51" spans="1:12" ht="12" customHeight="1">
      <c r="A51" s="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3" ht="18.75" customHeight="1">
      <c r="A52" s="45" t="s">
        <v>50</v>
      </c>
      <c r="B52" s="41">
        <f>SUM(B53:B66)</f>
        <v>146929.65</v>
      </c>
      <c r="C52" s="41">
        <f aca="true" t="shared" si="13" ref="C52:J52">SUM(C53:C64)</f>
        <v>211433.84</v>
      </c>
      <c r="D52" s="41">
        <f t="shared" si="13"/>
        <v>711673.35</v>
      </c>
      <c r="E52" s="41">
        <f t="shared" si="13"/>
        <v>602558.46</v>
      </c>
      <c r="F52" s="41">
        <f t="shared" si="13"/>
        <v>525502.87</v>
      </c>
      <c r="G52" s="41">
        <f t="shared" si="13"/>
        <v>416564.94</v>
      </c>
      <c r="H52" s="41">
        <f t="shared" si="13"/>
        <v>171362.63</v>
      </c>
      <c r="I52" s="41">
        <f>SUM(I53:I67)</f>
        <v>212226.97</v>
      </c>
      <c r="J52" s="41">
        <f t="shared" si="13"/>
        <v>359907.65</v>
      </c>
      <c r="K52" s="41">
        <f>SUM(K53:K66)</f>
        <v>371836</v>
      </c>
      <c r="L52" s="46">
        <f>SUM(B52:K52)</f>
        <v>3729996.36</v>
      </c>
      <c r="M52" s="40"/>
    </row>
    <row r="53" spans="1:13" ht="18.75" customHeight="1">
      <c r="A53" s="47" t="s">
        <v>51</v>
      </c>
      <c r="B53" s="48">
        <v>146929.65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6">
        <f aca="true" t="shared" si="14" ref="L53:L64">SUM(B53:K53)</f>
        <v>146929.65</v>
      </c>
      <c r="M53" s="40"/>
    </row>
    <row r="54" spans="1:12" ht="18.75" customHeight="1">
      <c r="A54" s="47" t="s">
        <v>61</v>
      </c>
      <c r="B54" s="17">
        <v>0</v>
      </c>
      <c r="C54" s="48">
        <v>184264.59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6">
        <f t="shared" si="14"/>
        <v>184264.59</v>
      </c>
    </row>
    <row r="55" spans="1:12" ht="18.75" customHeight="1">
      <c r="A55" s="47" t="s">
        <v>62</v>
      </c>
      <c r="B55" s="17">
        <v>0</v>
      </c>
      <c r="C55" s="48">
        <v>27169.25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t="shared" si="14"/>
        <v>27169.25</v>
      </c>
    </row>
    <row r="56" spans="1:12" ht="18.75" customHeight="1">
      <c r="A56" s="47" t="s">
        <v>52</v>
      </c>
      <c r="B56" s="17">
        <v>0</v>
      </c>
      <c r="C56" s="17">
        <v>0</v>
      </c>
      <c r="D56" s="48">
        <v>711673.35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4"/>
        <v>711673.35</v>
      </c>
    </row>
    <row r="57" spans="1:12" ht="18.75" customHeight="1">
      <c r="A57" s="47" t="s">
        <v>53</v>
      </c>
      <c r="B57" s="17">
        <v>0</v>
      </c>
      <c r="C57" s="17">
        <v>0</v>
      </c>
      <c r="D57" s="17">
        <v>0</v>
      </c>
      <c r="E57" s="48">
        <v>602558.46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4"/>
        <v>602558.46</v>
      </c>
    </row>
    <row r="58" spans="1:12" ht="18.75" customHeight="1">
      <c r="A58" s="47" t="s">
        <v>54</v>
      </c>
      <c r="B58" s="17">
        <v>0</v>
      </c>
      <c r="C58" s="17">
        <v>0</v>
      </c>
      <c r="D58" s="17">
        <v>0</v>
      </c>
      <c r="E58" s="17">
        <v>0</v>
      </c>
      <c r="F58" s="48">
        <v>525502.87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4"/>
        <v>525502.87</v>
      </c>
    </row>
    <row r="59" spans="1:12" ht="18.75" customHeight="1">
      <c r="A59" s="47" t="s">
        <v>55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8">
        <v>416564.94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4"/>
        <v>416564.94</v>
      </c>
    </row>
    <row r="60" spans="1:12" ht="18.75" customHeight="1">
      <c r="A60" s="47" t="s">
        <v>56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8">
        <v>171362.63</v>
      </c>
      <c r="I60" s="17">
        <v>0</v>
      </c>
      <c r="J60" s="17">
        <v>0</v>
      </c>
      <c r="K60" s="17">
        <v>0</v>
      </c>
      <c r="L60" s="46">
        <f t="shared" si="14"/>
        <v>171362.63</v>
      </c>
    </row>
    <row r="61" spans="1:12" ht="18.75" customHeight="1">
      <c r="A61" s="47" t="s">
        <v>57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58">
        <v>0</v>
      </c>
      <c r="J61" s="17">
        <v>0</v>
      </c>
      <c r="K61" s="17">
        <v>0</v>
      </c>
      <c r="L61" s="46">
        <f t="shared" si="14"/>
        <v>0</v>
      </c>
    </row>
    <row r="62" spans="1:12" ht="18.75" customHeight="1">
      <c r="A62" s="47" t="s">
        <v>59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8">
        <v>359907.65</v>
      </c>
      <c r="K62" s="17">
        <v>0</v>
      </c>
      <c r="L62" s="46">
        <f t="shared" si="14"/>
        <v>359907.65</v>
      </c>
    </row>
    <row r="63" spans="1:12" ht="18.75" customHeight="1">
      <c r="A63" s="47" t="s">
        <v>69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49">
        <v>190974.97</v>
      </c>
      <c r="L63" s="46">
        <f t="shared" si="14"/>
        <v>190974.97</v>
      </c>
    </row>
    <row r="64" spans="1:12" ht="18.75" customHeight="1">
      <c r="A64" s="47" t="s">
        <v>70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49">
        <v>180861.03</v>
      </c>
      <c r="L64" s="46">
        <f t="shared" si="14"/>
        <v>180861.03</v>
      </c>
    </row>
    <row r="65" spans="1:12" ht="18.75" customHeight="1">
      <c r="A65" s="47" t="s">
        <v>71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>SUM(B65:K65)</f>
        <v>0</v>
      </c>
    </row>
    <row r="66" spans="1:12" ht="18" customHeight="1">
      <c r="A66" s="61" t="s">
        <v>72</v>
      </c>
      <c r="B66" s="58">
        <v>0</v>
      </c>
      <c r="C66" s="58">
        <v>0</v>
      </c>
      <c r="D66" s="58">
        <v>0</v>
      </c>
      <c r="E66" s="58">
        <v>0</v>
      </c>
      <c r="F66" s="58">
        <v>0</v>
      </c>
      <c r="G66" s="58">
        <v>0</v>
      </c>
      <c r="H66" s="58">
        <v>0</v>
      </c>
      <c r="I66" s="58">
        <v>0</v>
      </c>
      <c r="J66" s="58">
        <v>0</v>
      </c>
      <c r="K66" s="58">
        <v>0</v>
      </c>
      <c r="L66" s="60">
        <v>0</v>
      </c>
    </row>
    <row r="67" spans="1:12" ht="18" customHeight="1">
      <c r="A67" s="62" t="s">
        <v>74</v>
      </c>
      <c r="B67" s="65">
        <v>0</v>
      </c>
      <c r="C67" s="65">
        <v>0</v>
      </c>
      <c r="D67" s="65">
        <v>0</v>
      </c>
      <c r="E67" s="65">
        <v>0</v>
      </c>
      <c r="F67" s="65">
        <v>0</v>
      </c>
      <c r="G67" s="65">
        <v>0</v>
      </c>
      <c r="H67" s="65">
        <v>0</v>
      </c>
      <c r="I67" s="63">
        <v>212226.97</v>
      </c>
      <c r="J67" s="65">
        <v>0</v>
      </c>
      <c r="K67" s="65">
        <v>0</v>
      </c>
      <c r="L67" s="63">
        <v>80757.19</v>
      </c>
    </row>
    <row r="68" spans="1:12" ht="18" customHeight="1">
      <c r="A68" s="64" t="s">
        <v>76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</row>
    <row r="69" spans="1:11" ht="18" customHeight="1">
      <c r="A69" s="64" t="s">
        <v>77</v>
      </c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2020-05-09T00:50:54Z</dcterms:modified>
  <cp:category/>
  <cp:version/>
  <cp:contentType/>
  <cp:contentStatus/>
</cp:coreProperties>
</file>