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<sst xmlns="http://schemas.openxmlformats.org/spreadsheetml/2006/main" count="77" uniqueCount="76">
  <si>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</si>
  <si>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</si>
  <si>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</si>
  <si>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</si>
  <si>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</si>
  <si>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</si>
  <si>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</si>
  <si>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</si>
  <si>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</si>
  <si>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</si>
  <si>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</si>
  <si>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</si>
  <si>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</si>
  <si>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</si>
  <si>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</si>
  <si>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</si>
  <si>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</si>
  <si>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</si>
  <si>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</si>
  <si>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</si>
  <si>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</si>
  <si>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</si>
  <si>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</si>
  <si>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</si>
  <si>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</si>
  <si>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</si>
  <si>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</si>
  <si>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</si>
  <si>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</si>
  <si>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</si>
  <si>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</si>
  <si>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</si>
  <si>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</si>
  <si>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</si>
  <si>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</si>
  <si>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</si>
  <si>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</si>
  <si>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</si>
  <si>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</si>
  <si>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</si>
  <si>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</si>
  <si>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</si>
  <si>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</si>
  <si>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</si>
  <si>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</si>
  <si>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</si>
  <si>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</si>
  <si>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</si>
  <si>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</si>
  <si>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</si>
  <si>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</si>
  <si>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</si>
  <si>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</si>
  <si>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</si>
  <si>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</si>
  <si>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</si>
  <si>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</si>
  <si>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</si>
  <si>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</si>
  <si>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</si>
  <si>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</si>
  <si>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</si>
  <si>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</si>
  <si>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</si>
  <si>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</si>
  <si>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</si>
  <si>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</si>
  <si>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</si>
  <si>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</si>
  <si>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</si>
  <si>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</si>
  <si>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</si>
  <si>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</si>
  <si>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</si>
  <si>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03/05/20 - VENCIMENTO 08/05/20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</si>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</sst>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64</v>
      </c>
      <c r="D5" s="6" t="s">
        <v>5</v>
      </c>
      <c r="E5" s="7" t="s">
        <v>65</v>
      </c>
      <c r="F5" s="7" t="s">
        <v>66</v>
      </c>
      <c r="G5" s="7" t="s">
        <v>67</v>
      </c>
      <c r="H5" s="7" t="s">
        <v>68</v>
      </c>
      <c r="I5" s="6" t="s">
        <v>6</v>
      </c>
      <c r="J5" s="6" t="s">
        <v>69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8356</v>
      </c>
      <c r="C7" s="10">
        <f>C8+C11</f>
        <v>13036</v>
      </c>
      <c r="D7" s="10">
        <f aca="true" t="shared" si="0" ref="D7:K7">D8+D11</f>
        <v>34326</v>
      </c>
      <c r="E7" s="10">
        <f t="shared" si="0"/>
        <v>38463</v>
      </c>
      <c r="F7" s="10">
        <f t="shared" si="0"/>
        <v>42083</v>
      </c>
      <c r="G7" s="10">
        <f t="shared" si="0"/>
        <v>15822</v>
      </c>
      <c r="H7" s="10">
        <f t="shared" si="0"/>
        <v>7837</v>
      </c>
      <c r="I7" s="10">
        <f t="shared" si="0"/>
        <v>16936</v>
      </c>
      <c r="J7" s="10">
        <f t="shared" si="0"/>
        <v>10159</v>
      </c>
      <c r="K7" s="10">
        <f t="shared" si="0"/>
        <v>29825</v>
      </c>
      <c r="L7" s="10">
        <f>SUM(B7:K7)</f>
        <v>216843</v>
      </c>
      <c r="M7" s="11"/>
    </row>
    <row r="8" spans="1:13" ht="17.25" customHeight="1">
      <c r="A8" s="12" t="s">
        <v>18</v>
      </c>
      <c r="B8" s="13">
        <f>B9+B10</f>
        <v>650</v>
      </c>
      <c r="C8" s="13">
        <f aca="true" t="shared" si="1" ref="C8:K8">C9+C10</f>
        <v>1130</v>
      </c>
      <c r="D8" s="13">
        <f t="shared" si="1"/>
        <v>2936</v>
      </c>
      <c r="E8" s="13">
        <f t="shared" si="1"/>
        <v>2969</v>
      </c>
      <c r="F8" s="13">
        <f t="shared" si="1"/>
        <v>3604</v>
      </c>
      <c r="G8" s="13">
        <f t="shared" si="1"/>
        <v>1234</v>
      </c>
      <c r="H8" s="13">
        <f t="shared" si="1"/>
        <v>525</v>
      </c>
      <c r="I8" s="13">
        <f t="shared" si="1"/>
        <v>911</v>
      </c>
      <c r="J8" s="13">
        <f t="shared" si="1"/>
        <v>439</v>
      </c>
      <c r="K8" s="13">
        <f t="shared" si="1"/>
        <v>1765</v>
      </c>
      <c r="L8" s="13">
        <f>SUM(B8:K8)</f>
        <v>16163</v>
      </c>
      <c r="M8"/>
    </row>
    <row r="9" spans="1:13" ht="17.25" customHeight="1">
      <c r="A9" s="14" t="s">
        <v>19</v>
      </c>
      <c r="B9" s="15">
        <v>647</v>
      </c>
      <c r="C9" s="15">
        <v>1130</v>
      </c>
      <c r="D9" s="15">
        <v>2936</v>
      </c>
      <c r="E9" s="15">
        <v>2969</v>
      </c>
      <c r="F9" s="15">
        <v>3604</v>
      </c>
      <c r="G9" s="15">
        <v>1234</v>
      </c>
      <c r="H9" s="15">
        <v>525</v>
      </c>
      <c r="I9" s="15">
        <v>911</v>
      </c>
      <c r="J9" s="15">
        <v>439</v>
      </c>
      <c r="K9" s="15">
        <v>1765</v>
      </c>
      <c r="L9" s="13">
        <f>SUM(B9:K9)</f>
        <v>16160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7706</v>
      </c>
      <c r="C11" s="15">
        <v>11906</v>
      </c>
      <c r="D11" s="15">
        <v>31390</v>
      </c>
      <c r="E11" s="15">
        <v>35494</v>
      </c>
      <c r="F11" s="15">
        <v>38479</v>
      </c>
      <c r="G11" s="15">
        <v>14588</v>
      </c>
      <c r="H11" s="15">
        <v>7312</v>
      </c>
      <c r="I11" s="15">
        <v>16025</v>
      </c>
      <c r="J11" s="15">
        <v>9720</v>
      </c>
      <c r="K11" s="15">
        <v>28060</v>
      </c>
      <c r="L11" s="13">
        <f>SUM(B11:K11)</f>
        <v>200680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1.218006301228957</v>
      </c>
      <c r="C15" s="22">
        <v>1.563266321901312</v>
      </c>
      <c r="D15" s="22">
        <v>1.754959302992853</v>
      </c>
      <c r="E15" s="22">
        <v>1.45027486814054</v>
      </c>
      <c r="F15" s="22">
        <v>1.300578931232118</v>
      </c>
      <c r="G15" s="22">
        <v>2.003107273464668</v>
      </c>
      <c r="H15" s="22">
        <v>1.772727351873565</v>
      </c>
      <c r="I15" s="22">
        <v>1.434367812437313</v>
      </c>
      <c r="J15" s="22">
        <v>1.756459995801034</v>
      </c>
      <c r="K15" s="22">
        <v>1.463681826011742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62216.23</v>
      </c>
      <c r="C17" s="25">
        <f aca="true" t="shared" si="2" ref="C17:L17">C18+C19+C20+C21+C22</f>
        <v>69312.76999999999</v>
      </c>
      <c r="D17" s="25">
        <f t="shared" si="2"/>
        <v>243511.47</v>
      </c>
      <c r="E17" s="25">
        <f t="shared" si="2"/>
        <v>226357.91</v>
      </c>
      <c r="F17" s="25">
        <f t="shared" si="2"/>
        <v>206467.4</v>
      </c>
      <c r="G17" s="25">
        <f t="shared" si="2"/>
        <v>133857.06</v>
      </c>
      <c r="H17" s="25">
        <f t="shared" si="2"/>
        <v>65150.17</v>
      </c>
      <c r="I17" s="25">
        <f t="shared" si="2"/>
        <v>84765.59</v>
      </c>
      <c r="J17" s="25">
        <f t="shared" si="2"/>
        <v>78408.83</v>
      </c>
      <c r="K17" s="25">
        <f t="shared" si="2"/>
        <v>144776.03</v>
      </c>
      <c r="L17" s="25">
        <f t="shared" si="2"/>
        <v>1314823.46</v>
      </c>
      <c r="M17"/>
    </row>
    <row r="18" spans="1:13" ht="17.25" customHeight="1">
      <c r="A18" s="26" t="s">
        <v>25</v>
      </c>
      <c r="B18" s="33">
        <f aca="true" t="shared" si="3" ref="B18:K18">ROUND(B13*B7,2)</f>
        <v>48099.64</v>
      </c>
      <c r="C18" s="33">
        <f t="shared" si="3"/>
        <v>40432.46</v>
      </c>
      <c r="D18" s="33">
        <f t="shared" si="3"/>
        <v>126793.38</v>
      </c>
      <c r="E18" s="33">
        <f t="shared" si="3"/>
        <v>143682.38</v>
      </c>
      <c r="F18" s="33">
        <f t="shared" si="3"/>
        <v>139160.06</v>
      </c>
      <c r="G18" s="33">
        <f t="shared" si="3"/>
        <v>57492.4</v>
      </c>
      <c r="H18" s="33">
        <f t="shared" si="3"/>
        <v>31376.21</v>
      </c>
      <c r="I18" s="33">
        <f t="shared" si="3"/>
        <v>56317.28</v>
      </c>
      <c r="J18" s="33">
        <f t="shared" si="3"/>
        <v>36373.28</v>
      </c>
      <c r="K18" s="33">
        <f t="shared" si="3"/>
        <v>87187.42</v>
      </c>
      <c r="L18" s="33">
        <f>SUM(B18:K18)</f>
        <v>766914.51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10486.02</v>
      </c>
      <c r="C19" s="33">
        <f t="shared" si="4"/>
        <v>22774.24</v>
      </c>
      <c r="D19" s="33">
        <f t="shared" si="4"/>
        <v>95723.84</v>
      </c>
      <c r="E19" s="33">
        <f t="shared" si="4"/>
        <v>64696.56</v>
      </c>
      <c r="F19" s="33">
        <f t="shared" si="4"/>
        <v>41828.58</v>
      </c>
      <c r="G19" s="33">
        <f t="shared" si="4"/>
        <v>57671.04</v>
      </c>
      <c r="H19" s="33">
        <f t="shared" si="4"/>
        <v>24245.26</v>
      </c>
      <c r="I19" s="33">
        <f t="shared" si="4"/>
        <v>24462.41</v>
      </c>
      <c r="J19" s="33">
        <f t="shared" si="4"/>
        <v>27514.93</v>
      </c>
      <c r="K19" s="33">
        <f t="shared" si="4"/>
        <v>40427.22</v>
      </c>
      <c r="L19" s="33">
        <f>SUM(B19:K19)</f>
        <v>409830.1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17978.97</v>
      </c>
      <c r="F20" s="33">
        <v>24154.9</v>
      </c>
      <c r="G20" s="33">
        <v>18693.62</v>
      </c>
      <c r="H20" s="33">
        <v>8204.84</v>
      </c>
      <c r="I20" s="33">
        <v>3985.9</v>
      </c>
      <c r="J20" s="33">
        <v>11872.9</v>
      </c>
      <c r="K20" s="33">
        <v>17161.39</v>
      </c>
      <c r="L20" s="33">
        <f>SUM(B20:K20)</f>
        <v>131459.55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>SUM(B21:K21)</f>
        <v>6619.299999999999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-2846.8</v>
      </c>
      <c r="C25" s="33">
        <f t="shared" si="5"/>
        <v>-4972</v>
      </c>
      <c r="D25" s="33">
        <f t="shared" si="5"/>
        <v>-12918.4</v>
      </c>
      <c r="E25" s="33">
        <f t="shared" si="5"/>
        <v>-13063.6</v>
      </c>
      <c r="F25" s="33">
        <f t="shared" si="5"/>
        <v>-15857.6</v>
      </c>
      <c r="G25" s="33">
        <f t="shared" si="5"/>
        <v>-5429.6</v>
      </c>
      <c r="H25" s="33">
        <f t="shared" si="5"/>
        <v>-2310</v>
      </c>
      <c r="I25" s="33">
        <f t="shared" si="5"/>
        <v>-4008.4</v>
      </c>
      <c r="J25" s="33">
        <f t="shared" si="5"/>
        <v>-1931.6</v>
      </c>
      <c r="K25" s="33">
        <f t="shared" si="5"/>
        <v>-7766</v>
      </c>
      <c r="L25" s="33">
        <f aca="true" t="shared" si="6" ref="L25:L31">SUM(B25:K25)</f>
        <v>-71104</v>
      </c>
      <c r="M25"/>
    </row>
    <row r="26" spans="1:13" ht="18.75" customHeight="1">
      <c r="A26" s="27" t="s">
        <v>31</v>
      </c>
      <c r="B26" s="33">
        <f>B27+B28+B29+B30</f>
        <v>-2846.8</v>
      </c>
      <c r="C26" s="33">
        <f aca="true" t="shared" si="7" ref="C26:K26">C27+C28+C29+C30</f>
        <v>-4972</v>
      </c>
      <c r="D26" s="33">
        <f t="shared" si="7"/>
        <v>-12918.4</v>
      </c>
      <c r="E26" s="33">
        <f t="shared" si="7"/>
        <v>-13063.6</v>
      </c>
      <c r="F26" s="33">
        <f t="shared" si="7"/>
        <v>-15857.6</v>
      </c>
      <c r="G26" s="33">
        <f t="shared" si="7"/>
        <v>-5429.6</v>
      </c>
      <c r="H26" s="33">
        <f t="shared" si="7"/>
        <v>-2310</v>
      </c>
      <c r="I26" s="33">
        <f t="shared" si="7"/>
        <v>-4008.4</v>
      </c>
      <c r="J26" s="33">
        <f t="shared" si="7"/>
        <v>-1931.6</v>
      </c>
      <c r="K26" s="33">
        <f t="shared" si="7"/>
        <v>-7766</v>
      </c>
      <c r="L26" s="33">
        <f t="shared" si="6"/>
        <v>-71104</v>
      </c>
      <c r="M26"/>
    </row>
    <row r="27" spans="1:13" s="36" customFormat="1" ht="18.75" customHeight="1">
      <c r="A27" s="34" t="s">
        <v>59</v>
      </c>
      <c r="B27" s="33">
        <f>-ROUND((B9)*$E$3,2)</f>
        <v>-2846.8</v>
      </c>
      <c r="C27" s="33">
        <f aca="true" t="shared" si="8" ref="C27:K27">-ROUND((C9)*$E$3,2)</f>
        <v>-4972</v>
      </c>
      <c r="D27" s="33">
        <f t="shared" si="8"/>
        <v>-12918.4</v>
      </c>
      <c r="E27" s="33">
        <f t="shared" si="8"/>
        <v>-13063.6</v>
      </c>
      <c r="F27" s="33">
        <f t="shared" si="8"/>
        <v>-15857.6</v>
      </c>
      <c r="G27" s="33">
        <f t="shared" si="8"/>
        <v>-5429.6</v>
      </c>
      <c r="H27" s="33">
        <f t="shared" si="8"/>
        <v>-2310</v>
      </c>
      <c r="I27" s="33">
        <f t="shared" si="8"/>
        <v>-4008.4</v>
      </c>
      <c r="J27" s="33">
        <f t="shared" si="8"/>
        <v>-1931.6</v>
      </c>
      <c r="K27" s="33">
        <f t="shared" si="8"/>
        <v>-7766</v>
      </c>
      <c r="L27" s="33">
        <f t="shared" si="6"/>
        <v>-71104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0</v>
      </c>
      <c r="C31" s="38">
        <f t="shared" si="9"/>
        <v>0</v>
      </c>
      <c r="D31" s="38">
        <f t="shared" si="9"/>
        <v>0</v>
      </c>
      <c r="E31" s="38">
        <f t="shared" si="9"/>
        <v>0</v>
      </c>
      <c r="F31" s="38">
        <f t="shared" si="9"/>
        <v>0</v>
      </c>
      <c r="G31" s="38">
        <f t="shared" si="9"/>
        <v>0</v>
      </c>
      <c r="H31" s="38">
        <f t="shared" si="9"/>
        <v>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0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0</v>
      </c>
      <c r="C33" s="17">
        <v>0</v>
      </c>
      <c r="D33" s="17">
        <v>0</v>
      </c>
      <c r="E33" s="33">
        <v>0</v>
      </c>
      <c r="F33" s="28">
        <v>0</v>
      </c>
      <c r="G33" s="28">
        <v>0</v>
      </c>
      <c r="H33" s="33">
        <v>0</v>
      </c>
      <c r="I33" s="17">
        <v>0</v>
      </c>
      <c r="J33" s="28">
        <v>0</v>
      </c>
      <c r="K33" s="17">
        <v>0</v>
      </c>
      <c r="L33" s="33">
        <f>SUM(B33:K33)</f>
        <v>0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>IF(B17+B25+B38+B47&lt;0,0,B17+B25+B47)</f>
        <v>59369.43</v>
      </c>
      <c r="C46" s="41">
        <f aca="true" t="shared" si="11" ref="C46:K46">IF(C17+C25+C38+C47&lt;0,0,C17+C25+C47)</f>
        <v>64340.76999999999</v>
      </c>
      <c r="D46" s="41">
        <f t="shared" si="11"/>
        <v>230593.07</v>
      </c>
      <c r="E46" s="41">
        <f t="shared" si="11"/>
        <v>213294.31</v>
      </c>
      <c r="F46" s="41">
        <f t="shared" si="11"/>
        <v>190609.8</v>
      </c>
      <c r="G46" s="41">
        <f t="shared" si="11"/>
        <v>128427.45999999999</v>
      </c>
      <c r="H46" s="41">
        <f t="shared" si="11"/>
        <v>62840.17</v>
      </c>
      <c r="I46" s="41">
        <f t="shared" si="11"/>
        <v>80757.19</v>
      </c>
      <c r="J46" s="41">
        <f t="shared" si="11"/>
        <v>76477.23</v>
      </c>
      <c r="K46" s="41">
        <f t="shared" si="11"/>
        <v>137010.03</v>
      </c>
      <c r="L46" s="42">
        <f>SUM(B46:K46)</f>
        <v>1243719.4600000002</v>
      </c>
      <c r="M46" s="55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59369.44</v>
      </c>
      <c r="C52" s="41">
        <f aca="true" t="shared" si="13" ref="C52:J52">SUM(C53:C64)</f>
        <v>64340.77</v>
      </c>
      <c r="D52" s="41">
        <f t="shared" si="13"/>
        <v>230593.07</v>
      </c>
      <c r="E52" s="41">
        <f t="shared" si="13"/>
        <v>213294.32</v>
      </c>
      <c r="F52" s="41">
        <f t="shared" si="13"/>
        <v>190609.81</v>
      </c>
      <c r="G52" s="41">
        <f t="shared" si="13"/>
        <v>128427.47</v>
      </c>
      <c r="H52" s="41">
        <f t="shared" si="13"/>
        <v>62840.17</v>
      </c>
      <c r="I52" s="41">
        <f>SUM(I53:I67)</f>
        <v>80757.19</v>
      </c>
      <c r="J52" s="41">
        <f t="shared" si="13"/>
        <v>76477.24</v>
      </c>
      <c r="K52" s="41">
        <f>SUM(K53:K66)</f>
        <v>137010.03</v>
      </c>
      <c r="L52" s="46">
        <f>SUM(B52:K52)</f>
        <v>1243719.5100000002</v>
      </c>
      <c r="M52" s="40"/>
    </row>
    <row r="53" spans="1:13" ht="18.75" customHeight="1">
      <c r="A53" s="47" t="s">
        <v>52</v>
      </c>
      <c r="B53" s="48">
        <v>59369.44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59369.44</v>
      </c>
      <c r="M53" s="40"/>
    </row>
    <row r="54" spans="1:12" ht="18.75" customHeight="1">
      <c r="A54" s="47" t="s">
        <v>62</v>
      </c>
      <c r="B54" s="17">
        <v>0</v>
      </c>
      <c r="C54" s="48">
        <v>55957.17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55957.17</v>
      </c>
    </row>
    <row r="55" spans="1:12" ht="18.75" customHeight="1">
      <c r="A55" s="47" t="s">
        <v>63</v>
      </c>
      <c r="B55" s="17">
        <v>0</v>
      </c>
      <c r="C55" s="48">
        <v>8383.6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8383.6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230593.07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230593.07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213294.32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213294.32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190609.81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190609.81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128427.47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128427.47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62840.17</v>
      </c>
      <c r="I60" s="17">
        <v>0</v>
      </c>
      <c r="J60" s="17">
        <v>0</v>
      </c>
      <c r="K60" s="17">
        <v>0</v>
      </c>
      <c r="L60" s="46">
        <f t="shared" si="14"/>
        <v>62840.17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60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76477.24</v>
      </c>
      <c r="K62" s="17">
        <v>0</v>
      </c>
      <c r="L62" s="46">
        <f t="shared" si="14"/>
        <v>76477.24</v>
      </c>
    </row>
    <row r="63" spans="1:12" ht="18.75" customHeight="1">
      <c r="A63" s="47" t="s">
        <v>70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58791</v>
      </c>
      <c r="L63" s="46">
        <f t="shared" si="14"/>
        <v>58791</v>
      </c>
    </row>
    <row r="64" spans="1:12" ht="18.75" customHeight="1">
      <c r="A64" s="47" t="s">
        <v>71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78219.03</v>
      </c>
      <c r="L64" s="46">
        <f t="shared" si="14"/>
        <v>78219.03</v>
      </c>
    </row>
    <row r="65" spans="1:12" ht="18.75" customHeight="1">
      <c r="A65" s="47" t="s">
        <v>72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75</v>
      </c>
      <c r="B67" s="54">
        <v>0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1">
        <v>80757.19</v>
      </c>
      <c r="J67" s="54">
        <v>0</v>
      </c>
      <c r="K67" s="54">
        <v>0</v>
      </c>
      <c r="L67" s="51">
        <f>SUM(B67:K67)</f>
        <v>80757.19</v>
      </c>
    </row>
    <row r="68" spans="1:11" ht="18" customHeight="1">
      <c r="A68" s="52"/>
      <c r="H68"/>
      <c r="I68"/>
      <c r="J68"/>
      <c r="K68"/>
    </row>
    <row r="69" spans="1:11" ht="18" customHeight="1">
      <c r="A69" s="53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2020-05-08T00:06:59Z</dcterms:modified>
  <cp:category/>
  <cp:version/>
  <cp:contentType/>
  <cp:contentStatus/>
</cp:coreProperties>
</file>