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<sst xmlns="http://schemas.openxmlformats.org/spreadsheetml/2006/main" count="77" uniqueCount="76">
  <si>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</si>
  <si>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</si>
  <si>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</si>
  <si>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</si>
  <si>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</si>
  <si>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</si>
  <si>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</si>
  <si>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</si>
  <si>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</si>
  <si>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</si>
  <si>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</si>
  <si>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</si>
  <si>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</si>
  <si>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</si>
  <si>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</si>
  <si>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</si>
  <si>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</si>
  <si>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</si>
  <si>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</si>
  <si>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</si>
  <si>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</si>
  <si>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</si>
  <si>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</si>
  <si>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</si>
  <si>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</si>
  <si>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</si>
  <si>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</si>
  <si>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</si>
  <si>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</si>
  <si>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</si>
  <si>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</si>
  <si>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</si>
  <si>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</si>
  <si>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</si>
  <si>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</si>
  <si>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</si>
  <si>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</si>
  <si>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</si>
  <si>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</si>
  <si>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</si>
  <si>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</si>
  <si>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</si>
  <si>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</si>
  <si>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</si>
  <si>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</si>
  <si>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</si>
  <si>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</si>
  <si>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</si>
  <si>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</si>
  <si>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</si>
  <si>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</si>
  <si>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</si>
  <si>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</si>
  <si>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</si>
  <si>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</si>
  <si>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</si>
  <si>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</si>
  <si>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</si>
  <si>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</si>
  <si>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</si>
  <si>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</si>
  <si>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</si>
  <si>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</si>
  <si>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</si>
  <si>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</si>
  <si>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</si>
  <si>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</si>
  <si>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</si>
  <si>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</si>
  <si>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</si>
  <si>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</si>
  <si>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</si>
  <si>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</si>
  <si>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</si>
  <si>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02/05/20 - VENCIMENTO 08/05/20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</si>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</sst>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15895</v>
      </c>
      <c r="C7" s="10">
        <f>C8+C11</f>
        <v>25949</v>
      </c>
      <c r="D7" s="10">
        <f aca="true" t="shared" si="0" ref="D7:K7">D8+D11</f>
        <v>61155</v>
      </c>
      <c r="E7" s="10">
        <f t="shared" si="0"/>
        <v>66845</v>
      </c>
      <c r="F7" s="10">
        <f t="shared" si="0"/>
        <v>72019</v>
      </c>
      <c r="G7" s="10">
        <f t="shared" si="0"/>
        <v>29564</v>
      </c>
      <c r="H7" s="10">
        <f t="shared" si="0"/>
        <v>14436</v>
      </c>
      <c r="I7" s="10">
        <f t="shared" si="0"/>
        <v>28209</v>
      </c>
      <c r="J7" s="10">
        <f t="shared" si="0"/>
        <v>16889</v>
      </c>
      <c r="K7" s="10">
        <f t="shared" si="0"/>
        <v>50067</v>
      </c>
      <c r="L7" s="10">
        <f>SUM(B7:K7)</f>
        <v>381028</v>
      </c>
      <c r="M7" s="11"/>
    </row>
    <row r="8" spans="1:13" ht="17.25" customHeight="1">
      <c r="A8" s="12" t="s">
        <v>18</v>
      </c>
      <c r="B8" s="13">
        <f>B9+B10</f>
        <v>1284</v>
      </c>
      <c r="C8" s="13">
        <f aca="true" t="shared" si="1" ref="C8:K8">C9+C10</f>
        <v>2370</v>
      </c>
      <c r="D8" s="13">
        <f t="shared" si="1"/>
        <v>5062</v>
      </c>
      <c r="E8" s="13">
        <f t="shared" si="1"/>
        <v>5031</v>
      </c>
      <c r="F8" s="13">
        <f t="shared" si="1"/>
        <v>5544</v>
      </c>
      <c r="G8" s="13">
        <f t="shared" si="1"/>
        <v>2425</v>
      </c>
      <c r="H8" s="13">
        <f t="shared" si="1"/>
        <v>925</v>
      </c>
      <c r="I8" s="13">
        <f t="shared" si="1"/>
        <v>1533</v>
      </c>
      <c r="J8" s="13">
        <f t="shared" si="1"/>
        <v>825</v>
      </c>
      <c r="K8" s="13">
        <f t="shared" si="1"/>
        <v>3084</v>
      </c>
      <c r="L8" s="13">
        <f>SUM(B8:K8)</f>
        <v>28083</v>
      </c>
      <c r="M8"/>
    </row>
    <row r="9" spans="1:13" ht="17.25" customHeight="1">
      <c r="A9" s="14" t="s">
        <v>19</v>
      </c>
      <c r="B9" s="15">
        <v>1284</v>
      </c>
      <c r="C9" s="15">
        <v>2370</v>
      </c>
      <c r="D9" s="15">
        <v>5062</v>
      </c>
      <c r="E9" s="15">
        <v>5031</v>
      </c>
      <c r="F9" s="15">
        <v>5544</v>
      </c>
      <c r="G9" s="15">
        <v>2425</v>
      </c>
      <c r="H9" s="15">
        <v>925</v>
      </c>
      <c r="I9" s="15">
        <v>1533</v>
      </c>
      <c r="J9" s="15">
        <v>825</v>
      </c>
      <c r="K9" s="15">
        <v>3084</v>
      </c>
      <c r="L9" s="13">
        <f>SUM(B9:K9)</f>
        <v>28083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14611</v>
      </c>
      <c r="C11" s="15">
        <v>23579</v>
      </c>
      <c r="D11" s="15">
        <v>56093</v>
      </c>
      <c r="E11" s="15">
        <v>61814</v>
      </c>
      <c r="F11" s="15">
        <v>66475</v>
      </c>
      <c r="G11" s="15">
        <v>27139</v>
      </c>
      <c r="H11" s="15">
        <v>13511</v>
      </c>
      <c r="I11" s="15">
        <v>26676</v>
      </c>
      <c r="J11" s="15">
        <v>16064</v>
      </c>
      <c r="K11" s="15">
        <v>46983</v>
      </c>
      <c r="L11" s="13">
        <f>SUM(B11:K11)</f>
        <v>352945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1.218006301228957</v>
      </c>
      <c r="C15" s="22">
        <v>1.563266321901312</v>
      </c>
      <c r="D15" s="22">
        <v>1.754959302992853</v>
      </c>
      <c r="E15" s="22">
        <v>1.45027486814054</v>
      </c>
      <c r="F15" s="22">
        <v>1.300578931232118</v>
      </c>
      <c r="G15" s="22">
        <v>2.003107273464668</v>
      </c>
      <c r="H15" s="22">
        <v>1.772727351873565</v>
      </c>
      <c r="I15" s="22">
        <v>1.434367812437313</v>
      </c>
      <c r="J15" s="22">
        <v>1.756459995801034</v>
      </c>
      <c r="K15" s="22">
        <v>1.463681826011742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115073.75</v>
      </c>
      <c r="C17" s="25">
        <f aca="true" t="shared" si="2" ref="C17:L17">C18+C19+C20+C21+C22</f>
        <v>131923.09</v>
      </c>
      <c r="D17" s="25">
        <f t="shared" si="2"/>
        <v>417429.62</v>
      </c>
      <c r="E17" s="25">
        <f t="shared" si="2"/>
        <v>380121.56999999995</v>
      </c>
      <c r="F17" s="25">
        <f t="shared" si="2"/>
        <v>335214.79000000004</v>
      </c>
      <c r="G17" s="25">
        <f t="shared" si="2"/>
        <v>233880.84</v>
      </c>
      <c r="H17" s="25">
        <f t="shared" si="2"/>
        <v>111985.2</v>
      </c>
      <c r="I17" s="25">
        <f t="shared" si="2"/>
        <v>138534.46</v>
      </c>
      <c r="J17" s="25">
        <f t="shared" si="2"/>
        <v>120732.66999999998</v>
      </c>
      <c r="K17" s="25">
        <f t="shared" si="2"/>
        <v>231387.12</v>
      </c>
      <c r="L17" s="25">
        <f t="shared" si="2"/>
        <v>2216283.1099999994</v>
      </c>
      <c r="M17"/>
    </row>
    <row r="18" spans="1:13" ht="17.25" customHeight="1">
      <c r="A18" s="26" t="s">
        <v>25</v>
      </c>
      <c r="B18" s="33">
        <f aca="true" t="shared" si="3" ref="B18:K18">ROUND(B13*B7,2)</f>
        <v>91496.39</v>
      </c>
      <c r="C18" s="33">
        <f t="shared" si="3"/>
        <v>80483.42</v>
      </c>
      <c r="D18" s="33">
        <f t="shared" si="3"/>
        <v>225894.34</v>
      </c>
      <c r="E18" s="33">
        <f t="shared" si="3"/>
        <v>249706.18</v>
      </c>
      <c r="F18" s="33">
        <f t="shared" si="3"/>
        <v>238152.43</v>
      </c>
      <c r="G18" s="33">
        <f t="shared" si="3"/>
        <v>107426.71</v>
      </c>
      <c r="H18" s="33">
        <f t="shared" si="3"/>
        <v>57795.97</v>
      </c>
      <c r="I18" s="33">
        <f t="shared" si="3"/>
        <v>93803.39</v>
      </c>
      <c r="J18" s="33">
        <f t="shared" si="3"/>
        <v>60469.38</v>
      </c>
      <c r="K18" s="33">
        <f t="shared" si="3"/>
        <v>146360.86</v>
      </c>
      <c r="L18" s="33">
        <f>SUM(B18:K18)</f>
        <v>1351589.0699999998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19946.79</v>
      </c>
      <c r="C19" s="33">
        <f t="shared" si="4"/>
        <v>45333.6</v>
      </c>
      <c r="D19" s="33">
        <f t="shared" si="4"/>
        <v>170541.03</v>
      </c>
      <c r="E19" s="33">
        <f t="shared" si="4"/>
        <v>112436.42</v>
      </c>
      <c r="F19" s="33">
        <f t="shared" si="4"/>
        <v>71583.6</v>
      </c>
      <c r="G19" s="33">
        <f t="shared" si="4"/>
        <v>107760.51</v>
      </c>
      <c r="H19" s="33">
        <f t="shared" si="4"/>
        <v>44660.53</v>
      </c>
      <c r="I19" s="33">
        <f t="shared" si="4"/>
        <v>40745.17</v>
      </c>
      <c r="J19" s="33">
        <f t="shared" si="4"/>
        <v>45742.67</v>
      </c>
      <c r="K19" s="33">
        <f t="shared" si="4"/>
        <v>67864.87</v>
      </c>
      <c r="L19" s="33">
        <f>SUM(B19:K19)</f>
        <v>726615.1900000001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-5649.6</v>
      </c>
      <c r="C25" s="33">
        <f t="shared" si="5"/>
        <v>-10428</v>
      </c>
      <c r="D25" s="33">
        <f t="shared" si="5"/>
        <v>-22272.8</v>
      </c>
      <c r="E25" s="33">
        <f t="shared" si="5"/>
        <v>-22136.4</v>
      </c>
      <c r="F25" s="33">
        <f t="shared" si="5"/>
        <v>-24393.6</v>
      </c>
      <c r="G25" s="33">
        <f t="shared" si="5"/>
        <v>-10670</v>
      </c>
      <c r="H25" s="33">
        <f t="shared" si="5"/>
        <v>-4070</v>
      </c>
      <c r="I25" s="33">
        <f t="shared" si="5"/>
        <v>-6745.2</v>
      </c>
      <c r="J25" s="33">
        <f t="shared" si="5"/>
        <v>-3630</v>
      </c>
      <c r="K25" s="33">
        <f t="shared" si="5"/>
        <v>-13569.6</v>
      </c>
      <c r="L25" s="33">
        <f aca="true" t="shared" si="6" ref="L25:L31">SUM(B25:K25)</f>
        <v>-123565.2</v>
      </c>
      <c r="M25"/>
    </row>
    <row r="26" spans="1:13" ht="18.75" customHeight="1">
      <c r="A26" s="27" t="s">
        <v>31</v>
      </c>
      <c r="B26" s="33">
        <f>B27+B28+B29+B30</f>
        <v>-5649.6</v>
      </c>
      <c r="C26" s="33">
        <f aca="true" t="shared" si="7" ref="C26:K26">C27+C28+C29+C30</f>
        <v>-10428</v>
      </c>
      <c r="D26" s="33">
        <f t="shared" si="7"/>
        <v>-22272.8</v>
      </c>
      <c r="E26" s="33">
        <f t="shared" si="7"/>
        <v>-22136.4</v>
      </c>
      <c r="F26" s="33">
        <f t="shared" si="7"/>
        <v>-24393.6</v>
      </c>
      <c r="G26" s="33">
        <f t="shared" si="7"/>
        <v>-10670</v>
      </c>
      <c r="H26" s="33">
        <f t="shared" si="7"/>
        <v>-4070</v>
      </c>
      <c r="I26" s="33">
        <f t="shared" si="7"/>
        <v>-6745.2</v>
      </c>
      <c r="J26" s="33">
        <f t="shared" si="7"/>
        <v>-3630</v>
      </c>
      <c r="K26" s="33">
        <f t="shared" si="7"/>
        <v>-13569.6</v>
      </c>
      <c r="L26" s="33">
        <f t="shared" si="6"/>
        <v>-123565.2</v>
      </c>
      <c r="M26"/>
    </row>
    <row r="27" spans="1:13" s="36" customFormat="1" ht="18.75" customHeight="1">
      <c r="A27" s="34" t="s">
        <v>59</v>
      </c>
      <c r="B27" s="33">
        <f>-ROUND((B9)*$E$3,2)</f>
        <v>-5649.6</v>
      </c>
      <c r="C27" s="33">
        <f aca="true" t="shared" si="8" ref="C27:K27">-ROUND((C9)*$E$3,2)</f>
        <v>-10428</v>
      </c>
      <c r="D27" s="33">
        <f t="shared" si="8"/>
        <v>-22272.8</v>
      </c>
      <c r="E27" s="33">
        <f t="shared" si="8"/>
        <v>-22136.4</v>
      </c>
      <c r="F27" s="33">
        <f t="shared" si="8"/>
        <v>-24393.6</v>
      </c>
      <c r="G27" s="33">
        <f t="shared" si="8"/>
        <v>-10670</v>
      </c>
      <c r="H27" s="33">
        <f t="shared" si="8"/>
        <v>-4070</v>
      </c>
      <c r="I27" s="33">
        <f t="shared" si="8"/>
        <v>-6745.2</v>
      </c>
      <c r="J27" s="33">
        <f t="shared" si="8"/>
        <v>-3630</v>
      </c>
      <c r="K27" s="33">
        <f t="shared" si="8"/>
        <v>-13569.6</v>
      </c>
      <c r="L27" s="33">
        <f t="shared" si="6"/>
        <v>-123565.2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109424.15</v>
      </c>
      <c r="C46" s="41">
        <f aca="true" t="shared" si="11" ref="C46:K46">IF(C17+C25+C38+C47&lt;0,0,C17+C25+C47)</f>
        <v>121495.09</v>
      </c>
      <c r="D46" s="41">
        <f t="shared" si="11"/>
        <v>395156.82</v>
      </c>
      <c r="E46" s="41">
        <f t="shared" si="11"/>
        <v>357985.1699999999</v>
      </c>
      <c r="F46" s="41">
        <f t="shared" si="11"/>
        <v>310821.19000000006</v>
      </c>
      <c r="G46" s="41">
        <f t="shared" si="11"/>
        <v>223210.84</v>
      </c>
      <c r="H46" s="41">
        <f t="shared" si="11"/>
        <v>107915.2</v>
      </c>
      <c r="I46" s="41">
        <f t="shared" si="11"/>
        <v>131789.25999999998</v>
      </c>
      <c r="J46" s="41">
        <f t="shared" si="11"/>
        <v>117102.66999999998</v>
      </c>
      <c r="K46" s="41">
        <f t="shared" si="11"/>
        <v>217817.52</v>
      </c>
      <c r="L46" s="42">
        <f>SUM(B46:K46)</f>
        <v>2092717.91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109424.15</v>
      </c>
      <c r="C52" s="41">
        <f aca="true" t="shared" si="13" ref="C52:J52">SUM(C53:C64)</f>
        <v>121495.09</v>
      </c>
      <c r="D52" s="41">
        <f t="shared" si="13"/>
        <v>395156.82</v>
      </c>
      <c r="E52" s="41">
        <f t="shared" si="13"/>
        <v>357985.17</v>
      </c>
      <c r="F52" s="41">
        <f t="shared" si="13"/>
        <v>310821.19</v>
      </c>
      <c r="G52" s="41">
        <f t="shared" si="13"/>
        <v>223210.84</v>
      </c>
      <c r="H52" s="41">
        <f t="shared" si="13"/>
        <v>107915.2</v>
      </c>
      <c r="I52" s="41">
        <f>SUM(I53:I67)</f>
        <v>131789.26</v>
      </c>
      <c r="J52" s="41">
        <f t="shared" si="13"/>
        <v>117102.66</v>
      </c>
      <c r="K52" s="41">
        <f>SUM(K53:K66)</f>
        <v>217817.52000000002</v>
      </c>
      <c r="L52" s="46">
        <f>SUM(B52:K52)</f>
        <v>2092717.9</v>
      </c>
      <c r="M52" s="40"/>
    </row>
    <row r="53" spans="1:13" ht="18.75" customHeight="1">
      <c r="A53" s="47" t="s">
        <v>52</v>
      </c>
      <c r="B53" s="48">
        <v>109424.15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109424.15</v>
      </c>
      <c r="M53" s="40"/>
    </row>
    <row r="54" spans="1:12" ht="18.75" customHeight="1">
      <c r="A54" s="47" t="s">
        <v>62</v>
      </c>
      <c r="B54" s="17">
        <v>0</v>
      </c>
      <c r="C54" s="48">
        <v>105797.92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105797.92</v>
      </c>
    </row>
    <row r="55" spans="1:12" ht="18.75" customHeight="1">
      <c r="A55" s="47" t="s">
        <v>63</v>
      </c>
      <c r="B55" s="17">
        <v>0</v>
      </c>
      <c r="C55" s="48">
        <v>15697.17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15697.17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395156.82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395156.82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357985.17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357985.17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310821.19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310821.19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223210.84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223210.84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107915.2</v>
      </c>
      <c r="I60" s="17">
        <v>0</v>
      </c>
      <c r="J60" s="17">
        <v>0</v>
      </c>
      <c r="K60" s="17">
        <v>0</v>
      </c>
      <c r="L60" s="46">
        <f t="shared" si="14"/>
        <v>107915.2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117102.66</v>
      </c>
      <c r="K62" s="17">
        <v>0</v>
      </c>
      <c r="L62" s="46">
        <f t="shared" si="14"/>
        <v>117102.66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99803.99</v>
      </c>
      <c r="L63" s="46">
        <f t="shared" si="14"/>
        <v>99803.99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118013.53</v>
      </c>
      <c r="L64" s="46">
        <f t="shared" si="14"/>
        <v>118013.53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131789.26</v>
      </c>
      <c r="J67" s="54">
        <v>0</v>
      </c>
      <c r="K67" s="54">
        <v>0</v>
      </c>
      <c r="L67" s="51">
        <f>SUM(B67:K67)</f>
        <v>131789.26</v>
      </c>
    </row>
    <row r="68" spans="1:11" ht="18" customHeight="1">
      <c r="A68" s="52"/>
      <c r="H68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2020-05-08T00:05:58Z</dcterms:modified>
  <cp:category/>
  <cp:version/>
  <cp:contentType/>
  <cp:contentStatus/>
</cp:coreProperties>
</file>