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<sst xmlns="http://schemas.openxmlformats.org/spreadsheetml/2006/main" count="79" uniqueCount="76">
  <si>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</si>
  <si>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</si>
  <si>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</si>
  <si>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</si>
  <si>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</si>
  <si>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</si>
  <si>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</si>
  <si>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</si>
  <si>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</si>
  <si>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</si>
  <si>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</si>
  <si>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</si>
  <si>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</si>
  <si>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</si>
  <si>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</si>
  <si>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</si>
  <si>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</si>
  <si>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</si>
  <si>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</si>
  <si>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</si>
  <si>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</si>
  <si>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</si>
  <si>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</si>
  <si>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</si>
  <si>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</si>
  <si>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</si>
  <si>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</si>
  <si>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</si>
  <si>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</si>
  <si>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</si>
  <si>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</si>
  <si>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</si>
  <si>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</si>
  <si>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</si>
  <si>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</si>
  <si>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</si>
  <si>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</si>
  <si>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</si>
  <si>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</si>
  <si>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</si>
  <si>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</si>
  <si>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</si>
  <si>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</si>
  <si>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</si>
  <si>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</si>
  <si>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</si>
  <si>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</si>
  <si>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</si>
  <si>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</si>
  <si>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</si>
  <si>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</si>
  <si>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</si>
  <si>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</si>
  <si>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</si>
  <si>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</si>
  <si>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</si>
  <si>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</si>
  <si>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</si>
  <si>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</si>
  <si>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</si>
  <si>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</si>
  <si>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</si>
  <si>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</si>
  <si>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</si>
  <si>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</si>
  <si>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</si>
  <si>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</si>
  <si>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</si>
  <si>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</si>
  <si>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</si>
  <si>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</si>
  <si>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</si>
  <si>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</si>
  <si>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29/06/20 - VENCIMENTO 06/07/20</t>
  </si>
  <si>
    <t>5.3. Revisão de Remuneração pelo Transporte Coletivo (1)</t>
  </si>
  <si>
    <t>Nota:(1) Revisões de remuneração da rede da madrugada, maio/20; ARLA32, de 17 a 31/03/20 e maio/20; e frota acima da idade, dias 01 e 02/02/20.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</si>
</sst>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b/>
      <sz val="8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b/>
      <sz val="8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0" fillId="0" borderId="0" xfId="0" applyNumberFormat="1" applyAlignment="1">
      <alignment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212645</v>
      </c>
      <c r="C7" s="9">
        <f t="shared" si="0"/>
        <v>148364</v>
      </c>
      <c r="D7" s="9">
        <f t="shared" si="0"/>
        <v>172471</v>
      </c>
      <c r="E7" s="9">
        <f t="shared" si="0"/>
        <v>34340</v>
      </c>
      <c r="F7" s="9">
        <f t="shared" si="0"/>
        <v>123303</v>
      </c>
      <c r="G7" s="9">
        <f t="shared" si="0"/>
        <v>178735</v>
      </c>
      <c r="H7" s="9">
        <f t="shared" si="0"/>
        <v>31217</v>
      </c>
      <c r="I7" s="9">
        <f t="shared" si="0"/>
        <v>141750</v>
      </c>
      <c r="J7" s="9">
        <f t="shared" si="0"/>
        <v>135529</v>
      </c>
      <c r="K7" s="9">
        <f t="shared" si="0"/>
        <v>189577</v>
      </c>
      <c r="L7" s="9">
        <f t="shared" si="0"/>
        <v>150137</v>
      </c>
      <c r="M7" s="9">
        <f t="shared" si="0"/>
        <v>61400</v>
      </c>
      <c r="N7" s="9">
        <f t="shared" si="0"/>
        <v>43698</v>
      </c>
      <c r="O7" s="9">
        <f t="shared" si="0"/>
        <v>1623166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10243</v>
      </c>
      <c r="C8" s="11">
        <f t="shared" si="1"/>
        <v>9128</v>
      </c>
      <c r="D8" s="11">
        <f t="shared" si="1"/>
        <v>7593</v>
      </c>
      <c r="E8" s="11">
        <f t="shared" si="1"/>
        <v>1272</v>
      </c>
      <c r="F8" s="11">
        <f t="shared" si="1"/>
        <v>5246</v>
      </c>
      <c r="G8" s="11">
        <f t="shared" si="1"/>
        <v>8377</v>
      </c>
      <c r="H8" s="11">
        <f t="shared" si="1"/>
        <v>1742</v>
      </c>
      <c r="I8" s="11">
        <f t="shared" si="1"/>
        <v>8500</v>
      </c>
      <c r="J8" s="11">
        <f t="shared" si="1"/>
        <v>7584</v>
      </c>
      <c r="K8" s="11">
        <f t="shared" si="1"/>
        <v>7004</v>
      </c>
      <c r="L8" s="11">
        <f t="shared" si="1"/>
        <v>6034</v>
      </c>
      <c r="M8" s="11">
        <f t="shared" si="1"/>
        <v>2553</v>
      </c>
      <c r="N8" s="11">
        <f t="shared" si="1"/>
        <v>2480</v>
      </c>
      <c r="O8" s="11">
        <f t="shared" si="1"/>
        <v>77756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10243</v>
      </c>
      <c r="C9" s="11">
        <v>9128</v>
      </c>
      <c r="D9" s="11">
        <v>7593</v>
      </c>
      <c r="E9" s="11">
        <v>1272</v>
      </c>
      <c r="F9" s="11">
        <v>5246</v>
      </c>
      <c r="G9" s="11">
        <v>8377</v>
      </c>
      <c r="H9" s="11">
        <v>1733</v>
      </c>
      <c r="I9" s="11">
        <v>8498</v>
      </c>
      <c r="J9" s="11">
        <v>7584</v>
      </c>
      <c r="K9" s="11">
        <v>7000</v>
      </c>
      <c r="L9" s="11">
        <v>6034</v>
      </c>
      <c r="M9" s="11">
        <v>2550</v>
      </c>
      <c r="N9" s="11">
        <v>2480</v>
      </c>
      <c r="O9" s="11">
        <f>SUM(B9:N9)</f>
        <v>77738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9</v>
      </c>
      <c r="I10" s="13">
        <v>2</v>
      </c>
      <c r="J10" s="13">
        <v>0</v>
      </c>
      <c r="K10" s="13">
        <v>4</v>
      </c>
      <c r="L10" s="13">
        <v>0</v>
      </c>
      <c r="M10" s="13">
        <v>3</v>
      </c>
      <c r="N10" s="13">
        <v>0</v>
      </c>
      <c r="O10" s="11">
        <f>SUM(B10:N10)</f>
        <v>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202402</v>
      </c>
      <c r="C11" s="13">
        <v>139236</v>
      </c>
      <c r="D11" s="13">
        <v>164878</v>
      </c>
      <c r="E11" s="13">
        <v>33068</v>
      </c>
      <c r="F11" s="13">
        <v>118057</v>
      </c>
      <c r="G11" s="13">
        <v>170358</v>
      </c>
      <c r="H11" s="13">
        <v>29475</v>
      </c>
      <c r="I11" s="13">
        <v>133250</v>
      </c>
      <c r="J11" s="13">
        <v>127945</v>
      </c>
      <c r="K11" s="13">
        <v>182573</v>
      </c>
      <c r="L11" s="13">
        <v>144103</v>
      </c>
      <c r="M11" s="13">
        <v>58847</v>
      </c>
      <c r="N11" s="13">
        <v>41218</v>
      </c>
      <c r="O11" s="11">
        <f>SUM(B11:N11)</f>
        <v>1545410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2.045139675853663</v>
      </c>
      <c r="C15" s="19">
        <v>2.187834495097462</v>
      </c>
      <c r="D15" s="19">
        <v>1.845356371283015</v>
      </c>
      <c r="E15" s="19">
        <v>1.575415864317174</v>
      </c>
      <c r="F15" s="19">
        <v>2.336664246988885</v>
      </c>
      <c r="G15" s="19">
        <v>2.779010853108747</v>
      </c>
      <c r="H15" s="19">
        <v>2.44661049622961</v>
      </c>
      <c r="I15" s="19">
        <v>2.199680230696512</v>
      </c>
      <c r="J15" s="19">
        <v>2.252974706737847</v>
      </c>
      <c r="K15" s="19">
        <v>2.082619567029017</v>
      </c>
      <c r="L15" s="19">
        <v>2.172807961910631</v>
      </c>
      <c r="M15" s="19">
        <v>1.966057769962597</v>
      </c>
      <c r="N15" s="19">
        <v>2.127058977064375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997949.2400000001</v>
      </c>
      <c r="C17" s="24">
        <f aca="true" t="shared" si="2" ref="C17:N17">C18+C19+C20+C21+C22+C23+C24+C25</f>
        <v>776059.75</v>
      </c>
      <c r="D17" s="24">
        <f t="shared" si="2"/>
        <v>637080.0299999999</v>
      </c>
      <c r="E17" s="24">
        <f t="shared" si="2"/>
        <v>191198.19</v>
      </c>
      <c r="F17" s="24">
        <f t="shared" si="2"/>
        <v>673409.2300000001</v>
      </c>
      <c r="G17" s="24">
        <f t="shared" si="2"/>
        <v>954937.29</v>
      </c>
      <c r="H17" s="24">
        <f t="shared" si="2"/>
        <v>192812.97999999998</v>
      </c>
      <c r="I17" s="24">
        <f t="shared" si="2"/>
        <v>733801.6000000001</v>
      </c>
      <c r="J17" s="24">
        <f t="shared" si="2"/>
        <v>715255.39</v>
      </c>
      <c r="K17" s="24">
        <f t="shared" si="2"/>
        <v>892231.25</v>
      </c>
      <c r="L17" s="24">
        <f t="shared" si="2"/>
        <v>841737.6</v>
      </c>
      <c r="M17" s="24">
        <f t="shared" si="2"/>
        <v>367264.86000000004</v>
      </c>
      <c r="N17" s="24">
        <f t="shared" si="2"/>
        <v>245138.43</v>
      </c>
      <c r="O17" s="24">
        <f>O18+O19+O20+O21+O22+O23+O24+O25</f>
        <v>8218875.84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475091.46</v>
      </c>
      <c r="C18" s="30">
        <f t="shared" si="3"/>
        <v>342349.93</v>
      </c>
      <c r="D18" s="30">
        <f t="shared" si="3"/>
        <v>348943.33</v>
      </c>
      <c r="E18" s="30">
        <f t="shared" si="3"/>
        <v>118854.17</v>
      </c>
      <c r="F18" s="30">
        <f t="shared" si="3"/>
        <v>289046.89</v>
      </c>
      <c r="G18" s="30">
        <f t="shared" si="3"/>
        <v>344440.22</v>
      </c>
      <c r="H18" s="30">
        <f t="shared" si="3"/>
        <v>80661.61</v>
      </c>
      <c r="I18" s="30">
        <f t="shared" si="3"/>
        <v>324494.1</v>
      </c>
      <c r="J18" s="30">
        <f t="shared" si="3"/>
        <v>312272.37</v>
      </c>
      <c r="K18" s="30">
        <f t="shared" si="3"/>
        <v>413164.11</v>
      </c>
      <c r="L18" s="30">
        <f t="shared" si="3"/>
        <v>372399.81</v>
      </c>
      <c r="M18" s="30">
        <f t="shared" si="3"/>
        <v>175941.7</v>
      </c>
      <c r="N18" s="30">
        <f t="shared" si="3"/>
        <v>113160.34</v>
      </c>
      <c r="O18" s="30">
        <f aca="true" t="shared" si="4" ref="O18:O25">SUM(B18:N18)</f>
        <v>3710820.04</v>
      </c>
    </row>
    <row r="19" spans="1:23" ht="18.75" customHeight="1">
      <c r="A19" s="26" t="s">
        <v>35</v>
      </c>
      <c r="B19" s="30">
        <f>IF(B15&lt;&gt;0,ROUND((B15-1)*B18,2),0)</f>
        <v>496536.93</v>
      </c>
      <c r="C19" s="30">
        <f aca="true" t="shared" si="5" ref="C19:N19">IF(C15&lt;&gt;0,ROUND((C15-1)*C18,2),0)</f>
        <v>406655.06</v>
      </c>
      <c r="D19" s="30">
        <f t="shared" si="5"/>
        <v>294981.47</v>
      </c>
      <c r="E19" s="30">
        <f t="shared" si="5"/>
        <v>68390.57</v>
      </c>
      <c r="F19" s="30">
        <f t="shared" si="5"/>
        <v>386358.64</v>
      </c>
      <c r="G19" s="30">
        <f t="shared" si="5"/>
        <v>612762.89</v>
      </c>
      <c r="H19" s="30">
        <f t="shared" si="5"/>
        <v>116685.93</v>
      </c>
      <c r="I19" s="30">
        <f t="shared" si="5"/>
        <v>389289.16</v>
      </c>
      <c r="J19" s="30">
        <f t="shared" si="5"/>
        <v>391269.38</v>
      </c>
      <c r="K19" s="30">
        <f t="shared" si="5"/>
        <v>447299.55</v>
      </c>
      <c r="L19" s="30">
        <f t="shared" si="5"/>
        <v>436753.46</v>
      </c>
      <c r="M19" s="30">
        <f t="shared" si="5"/>
        <v>169969.85</v>
      </c>
      <c r="N19" s="30">
        <f t="shared" si="5"/>
        <v>127538.38</v>
      </c>
      <c r="O19" s="30">
        <f t="shared" si="4"/>
        <v>4344491.27</v>
      </c>
      <c r="W19" s="62"/>
    </row>
    <row r="20" spans="1:15" ht="18.75" customHeight="1">
      <c r="A20" s="26" t="s">
        <v>36</v>
      </c>
      <c r="B20" s="30">
        <v>33797.9</v>
      </c>
      <c r="C20" s="30">
        <v>25153.17</v>
      </c>
      <c r="D20" s="30">
        <v>11218.57</v>
      </c>
      <c r="E20" s="30">
        <v>5470.57</v>
      </c>
      <c r="F20" s="30">
        <v>14259.3</v>
      </c>
      <c r="G20" s="30">
        <v>21786.71</v>
      </c>
      <c r="H20" s="30">
        <v>4003.9</v>
      </c>
      <c r="I20" s="30">
        <v>14692.66</v>
      </c>
      <c r="J20" s="30">
        <v>22504.9</v>
      </c>
      <c r="K20" s="30">
        <v>34083.17</v>
      </c>
      <c r="L20" s="30">
        <v>31968.37</v>
      </c>
      <c r="M20" s="30">
        <v>11069.37</v>
      </c>
      <c r="N20" s="30">
        <v>6618.63</v>
      </c>
      <c r="O20" s="30">
        <f t="shared" si="4"/>
        <v>236627.21999999997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0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0</v>
      </c>
      <c r="K21" s="30">
        <v>1367.99</v>
      </c>
      <c r="L21" s="30">
        <v>1367.99</v>
      </c>
      <c r="M21" s="30">
        <v>0</v>
      </c>
      <c r="N21" s="30">
        <v>1367.99</v>
      </c>
      <c r="O21" s="30">
        <f t="shared" si="4"/>
        <v>12311.91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69</v>
      </c>
      <c r="B23" s="30">
        <v>-1183.95</v>
      </c>
      <c r="C23" s="30">
        <v>-698.67</v>
      </c>
      <c r="D23" s="30">
        <v>-2609.31</v>
      </c>
      <c r="E23" s="30">
        <v>0</v>
      </c>
      <c r="F23" s="30">
        <v>-2977.39</v>
      </c>
      <c r="G23" s="30">
        <v>-1302.45</v>
      </c>
      <c r="H23" s="30">
        <v>-1178.38</v>
      </c>
      <c r="I23" s="30">
        <v>-865.7</v>
      </c>
      <c r="J23" s="30">
        <v>-2074.02</v>
      </c>
      <c r="K23" s="30">
        <v>-70.33</v>
      </c>
      <c r="L23" s="30">
        <v>0</v>
      </c>
      <c r="M23" s="30">
        <v>-211.89</v>
      </c>
      <c r="N23" s="30">
        <v>-135.66</v>
      </c>
      <c r="O23" s="30">
        <f t="shared" si="4"/>
        <v>-13307.750000000002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-43992</v>
      </c>
      <c r="C24" s="30">
        <v>-32679.52</v>
      </c>
      <c r="D24" s="30">
        <v>-28270.5</v>
      </c>
      <c r="E24" s="30">
        <v>-8427.6</v>
      </c>
      <c r="F24" s="30">
        <v>-29215.98</v>
      </c>
      <c r="G24" s="30">
        <v>-40058.5</v>
      </c>
      <c r="H24" s="30">
        <v>-7360.08</v>
      </c>
      <c r="I24" s="30">
        <v>-30443.04</v>
      </c>
      <c r="J24" s="30">
        <v>-30892.14</v>
      </c>
      <c r="K24" s="30">
        <v>-37611.48</v>
      </c>
      <c r="L24" s="30">
        <v>-35375.94</v>
      </c>
      <c r="M24" s="30">
        <v>-15205.19</v>
      </c>
      <c r="N24" s="30">
        <v>-10694.7</v>
      </c>
      <c r="O24" s="30">
        <f t="shared" si="4"/>
        <v>-350226.67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34962.92</v>
      </c>
      <c r="C25" s="30">
        <v>32543.8</v>
      </c>
      <c r="D25" s="30">
        <v>12816.47</v>
      </c>
      <c r="E25" s="30">
        <v>6910.48</v>
      </c>
      <c r="F25" s="30">
        <v>14569.78</v>
      </c>
      <c r="G25" s="30">
        <v>15940.43</v>
      </c>
      <c r="H25" s="30">
        <v>0</v>
      </c>
      <c r="I25" s="30">
        <v>36634.42</v>
      </c>
      <c r="J25" s="30">
        <v>22174.9</v>
      </c>
      <c r="K25" s="30">
        <v>33998.24</v>
      </c>
      <c r="L25" s="30">
        <v>34623.91</v>
      </c>
      <c r="M25" s="30">
        <v>25701.02</v>
      </c>
      <c r="N25" s="30">
        <v>7283.45</v>
      </c>
      <c r="O25" s="30">
        <f t="shared" si="4"/>
        <v>278159.82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15450.07</v>
      </c>
      <c r="C27" s="30">
        <f>+C28+C30+C41+C42+C45-C46</f>
        <v>9112.010000000002</v>
      </c>
      <c r="D27" s="30">
        <f t="shared" si="6"/>
        <v>-28510.269999999997</v>
      </c>
      <c r="E27" s="30">
        <f t="shared" si="6"/>
        <v>6970.839999999999</v>
      </c>
      <c r="F27" s="30">
        <f t="shared" si="6"/>
        <v>-17553.97</v>
      </c>
      <c r="G27" s="30">
        <f t="shared" si="6"/>
        <v>6249.32</v>
      </c>
      <c r="H27" s="30">
        <f t="shared" si="6"/>
        <v>-8027.16</v>
      </c>
      <c r="I27" s="30">
        <f t="shared" si="6"/>
        <v>-7421.529999999999</v>
      </c>
      <c r="J27" s="30">
        <f t="shared" si="6"/>
        <v>-20555.87</v>
      </c>
      <c r="K27" s="30">
        <f t="shared" si="6"/>
        <v>-10031.419999999998</v>
      </c>
      <c r="L27" s="30">
        <f t="shared" si="6"/>
        <v>15152.050000000003</v>
      </c>
      <c r="M27" s="30">
        <f t="shared" si="6"/>
        <v>3647.3500000000004</v>
      </c>
      <c r="N27" s="30">
        <f t="shared" si="6"/>
        <v>-317.6200000000008</v>
      </c>
      <c r="O27" s="30">
        <f t="shared" si="6"/>
        <v>-35836.19999999995</v>
      </c>
    </row>
    <row r="28" spans="1:15" ht="18.75" customHeight="1">
      <c r="A28" s="26" t="s">
        <v>40</v>
      </c>
      <c r="B28" s="31">
        <f>+B29</f>
        <v>-45069.2</v>
      </c>
      <c r="C28" s="31">
        <f>+C29</f>
        <v>-40163.2</v>
      </c>
      <c r="D28" s="31">
        <f aca="true" t="shared" si="7" ref="D28:O28">+D29</f>
        <v>-33409.2</v>
      </c>
      <c r="E28" s="31">
        <f t="shared" si="7"/>
        <v>-5596.8</v>
      </c>
      <c r="F28" s="31">
        <f t="shared" si="7"/>
        <v>-23082.4</v>
      </c>
      <c r="G28" s="31">
        <f t="shared" si="7"/>
        <v>-36858.8</v>
      </c>
      <c r="H28" s="31">
        <f t="shared" si="7"/>
        <v>-7625.2</v>
      </c>
      <c r="I28" s="31">
        <f t="shared" si="7"/>
        <v>-37391.2</v>
      </c>
      <c r="J28" s="31">
        <f t="shared" si="7"/>
        <v>-33369.6</v>
      </c>
      <c r="K28" s="31">
        <f t="shared" si="7"/>
        <v>-30800</v>
      </c>
      <c r="L28" s="31">
        <f t="shared" si="7"/>
        <v>-26549.6</v>
      </c>
      <c r="M28" s="31">
        <f t="shared" si="7"/>
        <v>-11220</v>
      </c>
      <c r="N28" s="31">
        <f t="shared" si="7"/>
        <v>-10912</v>
      </c>
      <c r="O28" s="31">
        <f t="shared" si="7"/>
        <v>-342047.19999999995</v>
      </c>
    </row>
    <row r="29" spans="1:26" ht="18.75" customHeight="1">
      <c r="A29" s="27" t="s">
        <v>41</v>
      </c>
      <c r="B29" s="16">
        <f>ROUND((-B9)*$G$3,2)</f>
        <v>-45069.2</v>
      </c>
      <c r="C29" s="16">
        <f aca="true" t="shared" si="8" ref="C29:N29">ROUND((-C9)*$G$3,2)</f>
        <v>-40163.2</v>
      </c>
      <c r="D29" s="16">
        <f t="shared" si="8"/>
        <v>-33409.2</v>
      </c>
      <c r="E29" s="16">
        <f t="shared" si="8"/>
        <v>-5596.8</v>
      </c>
      <c r="F29" s="16">
        <f t="shared" si="8"/>
        <v>-23082.4</v>
      </c>
      <c r="G29" s="16">
        <f t="shared" si="8"/>
        <v>-36858.8</v>
      </c>
      <c r="H29" s="16">
        <f t="shared" si="8"/>
        <v>-7625.2</v>
      </c>
      <c r="I29" s="16">
        <f t="shared" si="8"/>
        <v>-37391.2</v>
      </c>
      <c r="J29" s="16">
        <f t="shared" si="8"/>
        <v>-33369.6</v>
      </c>
      <c r="K29" s="16">
        <f t="shared" si="8"/>
        <v>-30800</v>
      </c>
      <c r="L29" s="16">
        <f t="shared" si="8"/>
        <v>-26549.6</v>
      </c>
      <c r="M29" s="16">
        <f t="shared" si="8"/>
        <v>-11220</v>
      </c>
      <c r="N29" s="16">
        <f t="shared" si="8"/>
        <v>-10912</v>
      </c>
      <c r="O29" s="32">
        <f aca="true" t="shared" si="9" ref="O29:O46">SUM(B29:N29)</f>
        <v>-342047.19999999995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60519.27</v>
      </c>
      <c r="C41" s="35">
        <v>49275.21</v>
      </c>
      <c r="D41" s="35">
        <v>4898.93</v>
      </c>
      <c r="E41" s="35">
        <v>12567.64</v>
      </c>
      <c r="F41" s="35">
        <v>5528.43</v>
      </c>
      <c r="G41" s="35">
        <v>43108.12</v>
      </c>
      <c r="H41" s="35">
        <v>-401.96</v>
      </c>
      <c r="I41" s="35">
        <v>29969.67</v>
      </c>
      <c r="J41" s="35">
        <v>12813.73</v>
      </c>
      <c r="K41" s="35">
        <v>20768.58</v>
      </c>
      <c r="L41" s="35">
        <v>41701.65</v>
      </c>
      <c r="M41" s="35">
        <v>14867.35</v>
      </c>
      <c r="N41" s="35">
        <v>10594.38</v>
      </c>
      <c r="O41" s="33">
        <f t="shared" si="9"/>
        <v>306211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1013399.31</v>
      </c>
      <c r="C44" s="36">
        <f t="shared" si="11"/>
        <v>785171.76</v>
      </c>
      <c r="D44" s="36">
        <f t="shared" si="11"/>
        <v>608569.7599999999</v>
      </c>
      <c r="E44" s="36">
        <f t="shared" si="11"/>
        <v>198169.03</v>
      </c>
      <c r="F44" s="36">
        <f t="shared" si="11"/>
        <v>655855.2600000001</v>
      </c>
      <c r="G44" s="36">
        <f t="shared" si="11"/>
        <v>961186.61</v>
      </c>
      <c r="H44" s="36">
        <f t="shared" si="11"/>
        <v>184785.81999999998</v>
      </c>
      <c r="I44" s="36">
        <f t="shared" si="11"/>
        <v>726380.0700000001</v>
      </c>
      <c r="J44" s="36">
        <f t="shared" si="11"/>
        <v>694699.52</v>
      </c>
      <c r="K44" s="36">
        <f t="shared" si="11"/>
        <v>882199.83</v>
      </c>
      <c r="L44" s="36">
        <f t="shared" si="11"/>
        <v>856889.65</v>
      </c>
      <c r="M44" s="36">
        <f t="shared" si="11"/>
        <v>370912.21</v>
      </c>
      <c r="N44" s="36">
        <f t="shared" si="11"/>
        <v>244820.81</v>
      </c>
      <c r="O44" s="36">
        <f>SUM(B44:N44)</f>
        <v>8183039.640000001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56</v>
      </c>
      <c r="B50" s="51">
        <f aca="true" t="shared" si="12" ref="B50:O50">SUM(B51:B61)</f>
        <v>1013399.31</v>
      </c>
      <c r="C50" s="51">
        <f t="shared" si="12"/>
        <v>785171.75</v>
      </c>
      <c r="D50" s="51">
        <f t="shared" si="12"/>
        <v>608569.75</v>
      </c>
      <c r="E50" s="51">
        <f t="shared" si="12"/>
        <v>198169.04000000004</v>
      </c>
      <c r="F50" s="51">
        <f t="shared" si="12"/>
        <v>655855.2700000001</v>
      </c>
      <c r="G50" s="51">
        <f t="shared" si="12"/>
        <v>961186.6100000001</v>
      </c>
      <c r="H50" s="51">
        <f t="shared" si="12"/>
        <v>184785.81</v>
      </c>
      <c r="I50" s="51">
        <f t="shared" si="12"/>
        <v>726380.06</v>
      </c>
      <c r="J50" s="51">
        <f t="shared" si="12"/>
        <v>694699.52</v>
      </c>
      <c r="K50" s="51">
        <f t="shared" si="12"/>
        <v>882199.84</v>
      </c>
      <c r="L50" s="51">
        <f t="shared" si="12"/>
        <v>856889.66</v>
      </c>
      <c r="M50" s="51">
        <f t="shared" si="12"/>
        <v>370912.21</v>
      </c>
      <c r="N50" s="51">
        <f t="shared" si="12"/>
        <v>244820.81000000003</v>
      </c>
      <c r="O50" s="36">
        <f t="shared" si="12"/>
        <v>8183039.639999999</v>
      </c>
      <c r="Q50" s="69"/>
    </row>
    <row r="51" spans="1:18" ht="18.75" customHeight="1">
      <c r="A51" s="26" t="s">
        <v>57</v>
      </c>
      <c r="B51" s="51">
        <v>817712.04</v>
      </c>
      <c r="C51" s="51">
        <v>574435.92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1392147.96</v>
      </c>
      <c r="P51"/>
      <c r="Q51"/>
      <c r="R51" s="43"/>
    </row>
    <row r="52" spans="1:16" ht="18.75" customHeight="1">
      <c r="A52" s="26" t="s">
        <v>58</v>
      </c>
      <c r="B52" s="51">
        <v>195687.27000000002</v>
      </c>
      <c r="C52" s="51">
        <v>210735.83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406423.1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608569.75</v>
      </c>
      <c r="E53" s="52">
        <v>0</v>
      </c>
      <c r="F53" s="52">
        <v>0</v>
      </c>
      <c r="G53" s="52">
        <v>0</v>
      </c>
      <c r="H53" s="51">
        <v>184785.81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793355.56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198169.04000000004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198169.04000000004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655855.2700000001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655855.2700000001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961186.6100000001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961186.6100000001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726380.06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726380.06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694699.52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694699.52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882199.84</v>
      </c>
      <c r="L59" s="31">
        <v>856889.66</v>
      </c>
      <c r="M59" s="52">
        <v>0</v>
      </c>
      <c r="N59" s="52">
        <v>0</v>
      </c>
      <c r="O59" s="36">
        <f t="shared" si="13"/>
        <v>1739089.5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370912.21</v>
      </c>
      <c r="N60" s="52">
        <v>0</v>
      </c>
      <c r="O60" s="36">
        <f t="shared" si="13"/>
        <v>370912.21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244820.81000000003</v>
      </c>
      <c r="O61" s="55">
        <f t="shared" si="13"/>
        <v>244820.81000000003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68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 s="68"/>
      <c r="F66"/>
      <c r="G66" s="68"/>
      <c r="H66" s="59"/>
      <c r="I66" s="68"/>
      <c r="J66" s="68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2020-07-03T23:08:17Z</dcterms:modified>
  <cp:category/>
  <cp:version/>
  <cp:contentType/>
  <cp:contentStatus/>
</cp:coreProperties>
</file>