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<sst xmlns="http://schemas.openxmlformats.org/spreadsheetml/2006/main" count="79" uniqueCount="76">
  <si>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</si>
  <si>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</si>
  <si>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</si>
  <si>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</si>
  <si>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</si>
  <si>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</si>
  <si>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</si>
  <si>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</si>
  <si>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</si>
  <si>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</si>
  <si>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</si>
  <si>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</si>
  <si>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</si>
  <si>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</si>
  <si>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</si>
  <si>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</si>
  <si>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</si>
  <si>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</si>
  <si>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</si>
  <si>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</si>
  <si>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</si>
  <si>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</si>
  <si>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</si>
  <si>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</si>
  <si>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</si>
  <si>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</si>
  <si>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</si>
  <si>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</si>
  <si>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</si>
  <si>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</si>
  <si>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</si>
  <si>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</si>
  <si>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</si>
  <si>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</si>
  <si>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</si>
  <si>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</si>
  <si>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</si>
  <si>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</si>
  <si>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</si>
  <si>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</si>
  <si>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</si>
  <si>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</si>
  <si>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</si>
  <si>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</si>
  <si>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</si>
  <si>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</si>
  <si>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</si>
  <si>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</si>
  <si>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</si>
  <si>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</si>
  <si>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</si>
  <si>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</si>
  <si>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</si>
  <si>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</si>
  <si>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</si>
  <si>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</si>
  <si>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</si>
  <si>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</si>
  <si>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</si>
  <si>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</si>
  <si>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</si>
  <si>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</si>
  <si>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</si>
  <si>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</si>
  <si>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</si>
  <si>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</si>
  <si>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</si>
  <si>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</si>
  <si>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</si>
  <si>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</si>
  <si>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</si>
  <si>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23/06/20 - VENCIMENTO 30/06/20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</si>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</sst>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G3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22" sqref="L2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214943</v>
      </c>
      <c r="C7" s="9">
        <f t="shared" si="0"/>
        <v>149130</v>
      </c>
      <c r="D7" s="9">
        <f t="shared" si="0"/>
        <v>172824</v>
      </c>
      <c r="E7" s="9">
        <f t="shared" si="0"/>
        <v>32079</v>
      </c>
      <c r="F7" s="9">
        <f t="shared" si="0"/>
        <v>120120</v>
      </c>
      <c r="G7" s="9">
        <f t="shared" si="0"/>
        <v>178327</v>
      </c>
      <c r="H7" s="9">
        <f t="shared" si="0"/>
        <v>31195</v>
      </c>
      <c r="I7" s="9">
        <f t="shared" si="0"/>
        <v>148476</v>
      </c>
      <c r="J7" s="9">
        <f t="shared" si="0"/>
        <v>133793</v>
      </c>
      <c r="K7" s="9">
        <f t="shared" si="0"/>
        <v>194158</v>
      </c>
      <c r="L7" s="9">
        <f t="shared" si="0"/>
        <v>150496</v>
      </c>
      <c r="M7" s="9">
        <f t="shared" si="0"/>
        <v>58895</v>
      </c>
      <c r="N7" s="9">
        <f t="shared" si="0"/>
        <v>42653</v>
      </c>
      <c r="O7" s="9">
        <f t="shared" si="0"/>
        <v>1627089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9711</v>
      </c>
      <c r="C8" s="11">
        <f t="shared" si="1"/>
        <v>8283</v>
      </c>
      <c r="D8" s="11">
        <f t="shared" si="1"/>
        <v>7124</v>
      </c>
      <c r="E8" s="11">
        <f t="shared" si="1"/>
        <v>1104</v>
      </c>
      <c r="F8" s="11">
        <f t="shared" si="1"/>
        <v>4733</v>
      </c>
      <c r="G8" s="11">
        <f t="shared" si="1"/>
        <v>7528</v>
      </c>
      <c r="H8" s="11">
        <f t="shared" si="1"/>
        <v>1620</v>
      </c>
      <c r="I8" s="11">
        <f t="shared" si="1"/>
        <v>8429</v>
      </c>
      <c r="J8" s="11">
        <f t="shared" si="1"/>
        <v>7012</v>
      </c>
      <c r="K8" s="11">
        <f t="shared" si="1"/>
        <v>6430</v>
      </c>
      <c r="L8" s="11">
        <f t="shared" si="1"/>
        <v>5638</v>
      </c>
      <c r="M8" s="11">
        <f t="shared" si="1"/>
        <v>2340</v>
      </c>
      <c r="N8" s="11">
        <f t="shared" si="1"/>
        <v>2378</v>
      </c>
      <c r="O8" s="11">
        <f t="shared" si="1"/>
        <v>72330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9711</v>
      </c>
      <c r="C9" s="11">
        <v>8283</v>
      </c>
      <c r="D9" s="11">
        <v>7124</v>
      </c>
      <c r="E9" s="11">
        <v>1104</v>
      </c>
      <c r="F9" s="11">
        <v>4733</v>
      </c>
      <c r="G9" s="11">
        <v>7528</v>
      </c>
      <c r="H9" s="11">
        <v>1613</v>
      </c>
      <c r="I9" s="11">
        <v>8429</v>
      </c>
      <c r="J9" s="11">
        <v>7012</v>
      </c>
      <c r="K9" s="11">
        <v>6428</v>
      </c>
      <c r="L9" s="11">
        <v>5637</v>
      </c>
      <c r="M9" s="11">
        <v>2336</v>
      </c>
      <c r="N9" s="11">
        <v>2378</v>
      </c>
      <c r="O9" s="11">
        <f>SUM(B9:N9)</f>
        <v>72316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7</v>
      </c>
      <c r="I10" s="13">
        <v>0</v>
      </c>
      <c r="J10" s="13">
        <v>0</v>
      </c>
      <c r="K10" s="13">
        <v>2</v>
      </c>
      <c r="L10" s="13">
        <v>1</v>
      </c>
      <c r="M10" s="13">
        <v>4</v>
      </c>
      <c r="N10" s="13">
        <v>0</v>
      </c>
      <c r="O10" s="11">
        <f>SUM(B10:N10)</f>
        <v>14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205232</v>
      </c>
      <c r="C11" s="13">
        <v>140847</v>
      </c>
      <c r="D11" s="13">
        <v>165700</v>
      </c>
      <c r="E11" s="13">
        <v>30975</v>
      </c>
      <c r="F11" s="13">
        <v>115387</v>
      </c>
      <c r="G11" s="13">
        <v>170799</v>
      </c>
      <c r="H11" s="13">
        <v>29575</v>
      </c>
      <c r="I11" s="13">
        <v>140047</v>
      </c>
      <c r="J11" s="13">
        <v>126781</v>
      </c>
      <c r="K11" s="13">
        <v>187728</v>
      </c>
      <c r="L11" s="13">
        <v>144858</v>
      </c>
      <c r="M11" s="13">
        <v>56555</v>
      </c>
      <c r="N11" s="13">
        <v>40275</v>
      </c>
      <c r="O11" s="11">
        <f>SUM(B11:N11)</f>
        <v>1554759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1.997320350807999</v>
      </c>
      <c r="C15" s="19">
        <v>2.116911673850304</v>
      </c>
      <c r="D15" s="19">
        <v>1.789353792582506</v>
      </c>
      <c r="E15" s="19">
        <v>1.626324204969706</v>
      </c>
      <c r="F15" s="19">
        <v>2.298077180492317</v>
      </c>
      <c r="G15" s="19">
        <v>2.782634792854778</v>
      </c>
      <c r="H15" s="19">
        <v>2.543080647311706</v>
      </c>
      <c r="I15" s="19">
        <v>2.081441859397145</v>
      </c>
      <c r="J15" s="19">
        <v>2.207356389456524</v>
      </c>
      <c r="K15" s="19">
        <v>1.975412746496806</v>
      </c>
      <c r="L15" s="19">
        <v>2.075106058384394</v>
      </c>
      <c r="M15" s="19">
        <v>2.01932587688369</v>
      </c>
      <c r="N15" s="19">
        <v>2.160472653214983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75</v>
      </c>
      <c r="B17" s="24">
        <f>B18+B19+B20+B21+B22+B23+B24+B25</f>
        <v>985000.3099999999</v>
      </c>
      <c r="C17" s="24">
        <f aca="true" t="shared" si="2" ref="C17:N17">C18+C19+C20+C21+C22+C23+C24+C25</f>
        <v>755469.1</v>
      </c>
      <c r="D17" s="24">
        <f t="shared" si="2"/>
        <v>618892.7</v>
      </c>
      <c r="E17" s="24">
        <f t="shared" si="2"/>
        <v>184377.66999999998</v>
      </c>
      <c r="F17" s="24">
        <f t="shared" si="2"/>
        <v>645112.02</v>
      </c>
      <c r="G17" s="24">
        <f t="shared" si="2"/>
        <v>954194.17</v>
      </c>
      <c r="H17" s="24">
        <f t="shared" si="2"/>
        <v>200622.41999999998</v>
      </c>
      <c r="I17" s="24">
        <f t="shared" si="2"/>
        <v>727453.6300000001</v>
      </c>
      <c r="J17" s="24">
        <f t="shared" si="2"/>
        <v>691885.2000000001</v>
      </c>
      <c r="K17" s="24">
        <f t="shared" si="2"/>
        <v>866042.7000000001</v>
      </c>
      <c r="L17" s="24">
        <f t="shared" si="2"/>
        <v>805181.8200000001</v>
      </c>
      <c r="M17" s="24">
        <f t="shared" si="2"/>
        <v>361613.49</v>
      </c>
      <c r="N17" s="24">
        <f t="shared" si="2"/>
        <v>242994.50999999998</v>
      </c>
      <c r="O17" s="24">
        <f>O18+O19+O20+O21+O22+O23+O24+O25</f>
        <v>8038839.74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34</v>
      </c>
      <c r="B18" s="22">
        <f aca="true" t="shared" si="3" ref="B18:N18">ROUND(B13*B7,2)</f>
        <v>480225.65</v>
      </c>
      <c r="C18" s="22">
        <f t="shared" si="3"/>
        <v>344117.48</v>
      </c>
      <c r="D18" s="22">
        <f t="shared" si="3"/>
        <v>349657.52</v>
      </c>
      <c r="E18" s="22">
        <f t="shared" si="3"/>
        <v>111028.63</v>
      </c>
      <c r="F18" s="22">
        <f t="shared" si="3"/>
        <v>281585.3</v>
      </c>
      <c r="G18" s="22">
        <f t="shared" si="3"/>
        <v>343653.96</v>
      </c>
      <c r="H18" s="22">
        <f t="shared" si="3"/>
        <v>80604.76</v>
      </c>
      <c r="I18" s="22">
        <f t="shared" si="3"/>
        <v>339891.26</v>
      </c>
      <c r="J18" s="22">
        <f t="shared" si="3"/>
        <v>308272.45</v>
      </c>
      <c r="K18" s="22">
        <f t="shared" si="3"/>
        <v>423147.95</v>
      </c>
      <c r="L18" s="22">
        <f t="shared" si="3"/>
        <v>373290.28</v>
      </c>
      <c r="M18" s="22">
        <f t="shared" si="3"/>
        <v>168763.62</v>
      </c>
      <c r="N18" s="22">
        <f t="shared" si="3"/>
        <v>110454.21</v>
      </c>
      <c r="O18" s="27">
        <f aca="true" t="shared" si="4" ref="O18:O25">SUM(B18:N18)</f>
        <v>3714693.0700000003</v>
      </c>
    </row>
    <row r="19" spans="1:23" ht="18.75" customHeight="1">
      <c r="A19" s="26" t="s">
        <v>35</v>
      </c>
      <c r="B19" s="16">
        <f>IF(B15&lt;&gt;0,ROUND((B15-1)*B18,2),0)</f>
        <v>478938.81</v>
      </c>
      <c r="C19" s="22">
        <f aca="true" t="shared" si="5" ref="C19:N19">IF(C15&lt;&gt;0,ROUND((C15-1)*C18,2),0)</f>
        <v>384348.83</v>
      </c>
      <c r="D19" s="22">
        <f t="shared" si="5"/>
        <v>276003.49</v>
      </c>
      <c r="E19" s="22">
        <f t="shared" si="5"/>
        <v>69539.92</v>
      </c>
      <c r="F19" s="22">
        <f t="shared" si="5"/>
        <v>365519.45</v>
      </c>
      <c r="G19" s="22">
        <f t="shared" si="5"/>
        <v>612609.51</v>
      </c>
      <c r="H19" s="22">
        <f t="shared" si="5"/>
        <v>124379.65</v>
      </c>
      <c r="I19" s="22">
        <f t="shared" si="5"/>
        <v>367572.64</v>
      </c>
      <c r="J19" s="22">
        <f t="shared" si="5"/>
        <v>372194.71</v>
      </c>
      <c r="K19" s="22">
        <f t="shared" si="5"/>
        <v>412743.9</v>
      </c>
      <c r="L19" s="22">
        <f t="shared" si="5"/>
        <v>401326.64</v>
      </c>
      <c r="M19" s="22">
        <f t="shared" si="5"/>
        <v>172025.12</v>
      </c>
      <c r="N19" s="22">
        <f t="shared" si="5"/>
        <v>128179.09</v>
      </c>
      <c r="O19" s="27">
        <f t="shared" si="4"/>
        <v>4165381.76</v>
      </c>
      <c r="W19" s="63"/>
    </row>
    <row r="20" spans="1:15" ht="18.75" customHeight="1">
      <c r="A20" s="26" t="s">
        <v>36</v>
      </c>
      <c r="B20" s="22">
        <v>33245.46</v>
      </c>
      <c r="C20" s="22">
        <v>25101.2</v>
      </c>
      <c r="D20" s="22">
        <v>11295.03</v>
      </c>
      <c r="E20" s="22">
        <v>5326.24</v>
      </c>
      <c r="F20" s="22">
        <v>14302.47</v>
      </c>
      <c r="G20" s="22">
        <v>21935.44</v>
      </c>
      <c r="H20" s="22">
        <v>4082.67</v>
      </c>
      <c r="I20" s="22">
        <v>14622.9</v>
      </c>
      <c r="J20" s="22">
        <v>22218.54</v>
      </c>
      <c r="K20" s="22">
        <v>33671.74</v>
      </c>
      <c r="L20" s="22">
        <v>31718.87</v>
      </c>
      <c r="M20" s="22">
        <v>10539.13</v>
      </c>
      <c r="N20" s="22">
        <v>6544.27</v>
      </c>
      <c r="O20" s="27">
        <f t="shared" si="4"/>
        <v>234603.96</v>
      </c>
    </row>
    <row r="21" spans="1:15" ht="18.75" customHeight="1">
      <c r="A21" s="26" t="s">
        <v>37</v>
      </c>
      <c r="B21" s="22">
        <v>2735.98</v>
      </c>
      <c r="C21" s="22">
        <v>2735.98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12311.91</v>
      </c>
    </row>
    <row r="22" spans="1:15" ht="18.75" customHeight="1">
      <c r="A22" s="26" t="s">
        <v>38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27">
        <f t="shared" si="4"/>
        <v>0</v>
      </c>
    </row>
    <row r="23" spans="1:15" ht="18.75" customHeight="1">
      <c r="A23" s="26" t="s">
        <v>72</v>
      </c>
      <c r="B23" s="31">
        <v>-552.51</v>
      </c>
      <c r="C23" s="31">
        <v>-698.67</v>
      </c>
      <c r="D23" s="31">
        <v>-2609.31</v>
      </c>
      <c r="E23" s="31">
        <v>0</v>
      </c>
      <c r="F23" s="31">
        <v>-3299.27</v>
      </c>
      <c r="G23" s="31">
        <v>-1041.96</v>
      </c>
      <c r="H23" s="31">
        <v>-589.19</v>
      </c>
      <c r="I23" s="31">
        <v>-472.2</v>
      </c>
      <c r="J23" s="31">
        <v>-2153.79</v>
      </c>
      <c r="K23" s="22">
        <v>0</v>
      </c>
      <c r="L23" s="31">
        <v>-392.35</v>
      </c>
      <c r="M23" s="22">
        <v>0</v>
      </c>
      <c r="N23" s="22">
        <v>0</v>
      </c>
      <c r="O23" s="31">
        <f t="shared" si="4"/>
        <v>-11809.250000000002</v>
      </c>
    </row>
    <row r="24" spans="1:15" ht="18.75" customHeight="1">
      <c r="A24" s="26" t="s">
        <v>73</v>
      </c>
      <c r="B24" s="31">
        <v>-44556</v>
      </c>
      <c r="C24" s="31">
        <v>-32679.52</v>
      </c>
      <c r="D24" s="31">
        <v>-28270.5</v>
      </c>
      <c r="E24" s="31">
        <v>-8427.6</v>
      </c>
      <c r="F24" s="31">
        <v>-28933.7</v>
      </c>
      <c r="G24" s="31">
        <v>-40271.2</v>
      </c>
      <c r="H24" s="31">
        <v>-7855.47</v>
      </c>
      <c r="I24" s="31">
        <v>-30795.39</v>
      </c>
      <c r="J24" s="31">
        <v>-30821.61</v>
      </c>
      <c r="K24" s="31">
        <v>-37681.52</v>
      </c>
      <c r="L24" s="31">
        <v>-35023.59</v>
      </c>
      <c r="M24" s="31">
        <v>-15415.4</v>
      </c>
      <c r="N24" s="31">
        <v>-10834.5</v>
      </c>
      <c r="O24" s="31">
        <f t="shared" si="4"/>
        <v>-351566</v>
      </c>
    </row>
    <row r="25" spans="1:26" ht="18.75" customHeight="1">
      <c r="A25" s="26" t="s">
        <v>74</v>
      </c>
      <c r="B25" s="31">
        <v>34962.92</v>
      </c>
      <c r="C25" s="31">
        <v>32543.8</v>
      </c>
      <c r="D25" s="31">
        <v>12816.47</v>
      </c>
      <c r="E25" s="31">
        <v>6910.48</v>
      </c>
      <c r="F25" s="31">
        <v>14569.78</v>
      </c>
      <c r="G25" s="31">
        <v>15940.43</v>
      </c>
      <c r="H25" s="31">
        <v>0</v>
      </c>
      <c r="I25" s="31">
        <v>36634.42</v>
      </c>
      <c r="J25" s="31">
        <v>22174.9</v>
      </c>
      <c r="K25" s="31">
        <v>32792.64</v>
      </c>
      <c r="L25" s="31">
        <v>32893.98</v>
      </c>
      <c r="M25" s="31">
        <v>25701.02</v>
      </c>
      <c r="N25" s="31">
        <v>7283.45</v>
      </c>
      <c r="O25" s="31">
        <f t="shared" si="4"/>
        <v>275224.29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8"/>
      <c r="B26" s="16"/>
      <c r="C26" s="16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30"/>
    </row>
    <row r="27" spans="1:15" ht="18.75" customHeight="1">
      <c r="A27" s="14" t="s">
        <v>39</v>
      </c>
      <c r="B27" s="31">
        <f aca="true" t="shared" si="6" ref="B27:O27">+B28+B30+B41+B42+B45-B46</f>
        <v>-42728.4</v>
      </c>
      <c r="C27" s="31">
        <f>+C28+C30+C41+C42+C45-C46</f>
        <v>-36445.2</v>
      </c>
      <c r="D27" s="31">
        <f t="shared" si="6"/>
        <v>-31345.6</v>
      </c>
      <c r="E27" s="31">
        <f t="shared" si="6"/>
        <v>-4857.6</v>
      </c>
      <c r="F27" s="31">
        <f t="shared" si="6"/>
        <v>-20825.2</v>
      </c>
      <c r="G27" s="31">
        <f t="shared" si="6"/>
        <v>-33123.2</v>
      </c>
      <c r="H27" s="31">
        <f t="shared" si="6"/>
        <v>-7097.2</v>
      </c>
      <c r="I27" s="31">
        <f t="shared" si="6"/>
        <v>-37087.6</v>
      </c>
      <c r="J27" s="31">
        <f t="shared" si="6"/>
        <v>-30852.8</v>
      </c>
      <c r="K27" s="31">
        <f t="shared" si="6"/>
        <v>-28283.2</v>
      </c>
      <c r="L27" s="31">
        <f t="shared" si="6"/>
        <v>-24802.8</v>
      </c>
      <c r="M27" s="31">
        <f t="shared" si="6"/>
        <v>-10278.4</v>
      </c>
      <c r="N27" s="31">
        <f t="shared" si="6"/>
        <v>-10463.2</v>
      </c>
      <c r="O27" s="31">
        <f t="shared" si="6"/>
        <v>-318190.4</v>
      </c>
    </row>
    <row r="28" spans="1:15" ht="18.75" customHeight="1">
      <c r="A28" s="26" t="s">
        <v>40</v>
      </c>
      <c r="B28" s="32">
        <f>+B29</f>
        <v>-42728.4</v>
      </c>
      <c r="C28" s="32">
        <f>+C29</f>
        <v>-36445.2</v>
      </c>
      <c r="D28" s="32">
        <f aca="true" t="shared" si="7" ref="D28:O28">+D29</f>
        <v>-31345.6</v>
      </c>
      <c r="E28" s="32">
        <f t="shared" si="7"/>
        <v>-4857.6</v>
      </c>
      <c r="F28" s="32">
        <f t="shared" si="7"/>
        <v>-20825.2</v>
      </c>
      <c r="G28" s="32">
        <f t="shared" si="7"/>
        <v>-33123.2</v>
      </c>
      <c r="H28" s="32">
        <f t="shared" si="7"/>
        <v>-7097.2</v>
      </c>
      <c r="I28" s="32">
        <f t="shared" si="7"/>
        <v>-37087.6</v>
      </c>
      <c r="J28" s="32">
        <f t="shared" si="7"/>
        <v>-30852.8</v>
      </c>
      <c r="K28" s="32">
        <f t="shared" si="7"/>
        <v>-28283.2</v>
      </c>
      <c r="L28" s="32">
        <f t="shared" si="7"/>
        <v>-24802.8</v>
      </c>
      <c r="M28" s="32">
        <f t="shared" si="7"/>
        <v>-10278.4</v>
      </c>
      <c r="N28" s="32">
        <f t="shared" si="7"/>
        <v>-10463.2</v>
      </c>
      <c r="O28" s="32">
        <f t="shared" si="7"/>
        <v>-318190.4</v>
      </c>
    </row>
    <row r="29" spans="1:26" ht="18.75" customHeight="1">
      <c r="A29" s="28" t="s">
        <v>41</v>
      </c>
      <c r="B29" s="16">
        <f>ROUND((-B9)*$G$3,2)</f>
        <v>-42728.4</v>
      </c>
      <c r="C29" s="16">
        <f aca="true" t="shared" si="8" ref="C29:N29">ROUND((-C9)*$G$3,2)</f>
        <v>-36445.2</v>
      </c>
      <c r="D29" s="16">
        <f t="shared" si="8"/>
        <v>-31345.6</v>
      </c>
      <c r="E29" s="16">
        <f t="shared" si="8"/>
        <v>-4857.6</v>
      </c>
      <c r="F29" s="16">
        <f t="shared" si="8"/>
        <v>-20825.2</v>
      </c>
      <c r="G29" s="16">
        <f t="shared" si="8"/>
        <v>-33123.2</v>
      </c>
      <c r="H29" s="16">
        <f t="shared" si="8"/>
        <v>-7097.2</v>
      </c>
      <c r="I29" s="16">
        <f t="shared" si="8"/>
        <v>-37087.6</v>
      </c>
      <c r="J29" s="16">
        <f t="shared" si="8"/>
        <v>-30852.8</v>
      </c>
      <c r="K29" s="16">
        <f t="shared" si="8"/>
        <v>-28283.2</v>
      </c>
      <c r="L29" s="16">
        <f t="shared" si="8"/>
        <v>-24802.8</v>
      </c>
      <c r="M29" s="16">
        <f t="shared" si="8"/>
        <v>-10278.4</v>
      </c>
      <c r="N29" s="16">
        <f t="shared" si="8"/>
        <v>-10463.2</v>
      </c>
      <c r="O29" s="33">
        <f aca="true" t="shared" si="9" ref="O29:O46">SUM(B29:N29)</f>
        <v>-318190.4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2">
        <f>SUM(B31:B39)</f>
        <v>0</v>
      </c>
      <c r="C30" s="32">
        <f aca="true" t="shared" si="10" ref="C30:O30">SUM(C31:C39)</f>
        <v>0</v>
      </c>
      <c r="D30" s="32">
        <f t="shared" si="10"/>
        <v>0</v>
      </c>
      <c r="E30" s="32">
        <f t="shared" si="10"/>
        <v>0</v>
      </c>
      <c r="F30" s="32">
        <f t="shared" si="10"/>
        <v>0</v>
      </c>
      <c r="G30" s="32">
        <f t="shared" si="10"/>
        <v>0</v>
      </c>
      <c r="H30" s="32">
        <f t="shared" si="10"/>
        <v>0</v>
      </c>
      <c r="I30" s="32">
        <f t="shared" si="10"/>
        <v>0</v>
      </c>
      <c r="J30" s="32">
        <f t="shared" si="10"/>
        <v>0</v>
      </c>
      <c r="K30" s="32">
        <f t="shared" si="10"/>
        <v>0</v>
      </c>
      <c r="L30" s="32">
        <f t="shared" si="10"/>
        <v>0</v>
      </c>
      <c r="M30" s="32">
        <f t="shared" si="10"/>
        <v>0</v>
      </c>
      <c r="N30" s="32">
        <f t="shared" si="10"/>
        <v>0</v>
      </c>
      <c r="O30" s="32">
        <f t="shared" si="10"/>
        <v>0</v>
      </c>
    </row>
    <row r="31" spans="1:26" ht="18.75" customHeight="1">
      <c r="A31" s="28" t="s">
        <v>43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44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4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45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8" t="s">
        <v>46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5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8" t="s">
        <v>47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4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4">
        <v>0</v>
      </c>
      <c r="C39" s="34">
        <v>0</v>
      </c>
      <c r="D39" s="34">
        <v>0</v>
      </c>
      <c r="E39" s="34">
        <v>0</v>
      </c>
      <c r="F39" s="34">
        <v>0</v>
      </c>
      <c r="G39" s="34">
        <v>0</v>
      </c>
      <c r="H39" s="34">
        <v>0</v>
      </c>
      <c r="I39" s="34">
        <v>0</v>
      </c>
      <c r="J39" s="34">
        <v>0</v>
      </c>
      <c r="K39" s="34">
        <v>0</v>
      </c>
      <c r="L39" s="34">
        <v>0</v>
      </c>
      <c r="M39" s="34">
        <v>0</v>
      </c>
      <c r="N39" s="34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6">
        <v>0</v>
      </c>
      <c r="C41" s="36">
        <v>0</v>
      </c>
      <c r="D41" s="36">
        <v>0</v>
      </c>
      <c r="E41" s="36">
        <v>0</v>
      </c>
      <c r="F41" s="36">
        <v>0</v>
      </c>
      <c r="G41" s="36">
        <v>0</v>
      </c>
      <c r="H41" s="36">
        <v>0</v>
      </c>
      <c r="I41" s="36">
        <v>0</v>
      </c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4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6">
        <v>0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4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4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7">
        <f>+B17+B27</f>
        <v>942271.9099999999</v>
      </c>
      <c r="C44" s="37">
        <f aca="true" t="shared" si="11" ref="C44:N44">+C17+C27</f>
        <v>719023.9</v>
      </c>
      <c r="D44" s="37">
        <f t="shared" si="11"/>
        <v>587547.1</v>
      </c>
      <c r="E44" s="37">
        <f t="shared" si="11"/>
        <v>179520.06999999998</v>
      </c>
      <c r="F44" s="37">
        <f t="shared" si="11"/>
        <v>624286.8200000001</v>
      </c>
      <c r="G44" s="37">
        <f t="shared" si="11"/>
        <v>921070.9700000001</v>
      </c>
      <c r="H44" s="37">
        <f t="shared" si="11"/>
        <v>193525.21999999997</v>
      </c>
      <c r="I44" s="37">
        <f t="shared" si="11"/>
        <v>690366.0300000001</v>
      </c>
      <c r="J44" s="37">
        <f t="shared" si="11"/>
        <v>661032.4</v>
      </c>
      <c r="K44" s="37">
        <f t="shared" si="11"/>
        <v>837759.5000000001</v>
      </c>
      <c r="L44" s="37">
        <f t="shared" si="11"/>
        <v>780379.02</v>
      </c>
      <c r="M44" s="37">
        <f t="shared" si="11"/>
        <v>351335.08999999997</v>
      </c>
      <c r="N44" s="37">
        <f t="shared" si="11"/>
        <v>232531.30999999997</v>
      </c>
      <c r="O44" s="37">
        <f>SUM(B44:N44)</f>
        <v>7720649.340000001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8" t="s">
        <v>55</v>
      </c>
      <c r="B45" s="34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4">
        <v>0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4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8" t="s">
        <v>56</v>
      </c>
      <c r="B46" s="34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4">
        <v>0</v>
      </c>
      <c r="I46" s="34">
        <v>0</v>
      </c>
      <c r="J46" s="34">
        <v>0</v>
      </c>
      <c r="K46" s="34">
        <v>0</v>
      </c>
      <c r="L46" s="34">
        <v>0</v>
      </c>
      <c r="M46" s="34">
        <v>0</v>
      </c>
      <c r="N46" s="34">
        <v>0</v>
      </c>
      <c r="O46" s="16">
        <f t="shared" si="9"/>
        <v>0</v>
      </c>
      <c r="P46"/>
      <c r="Q46"/>
      <c r="R46"/>
      <c r="S46"/>
    </row>
    <row r="47" spans="1:19" ht="15.75">
      <c r="A47" s="39"/>
      <c r="B47" s="40"/>
      <c r="C47" s="40"/>
      <c r="D47" s="41"/>
      <c r="E47" s="41"/>
      <c r="F47" s="41"/>
      <c r="G47" s="41"/>
      <c r="H47" s="41"/>
      <c r="I47" s="40"/>
      <c r="J47" s="41"/>
      <c r="K47" s="41"/>
      <c r="L47" s="41"/>
      <c r="M47" s="41"/>
      <c r="N47" s="41"/>
      <c r="O47" s="42"/>
      <c r="P47" s="43"/>
      <c r="Q47"/>
      <c r="R47" s="44"/>
      <c r="S47"/>
    </row>
    <row r="48" spans="1:19" ht="12.75" customHeight="1">
      <c r="A48" s="45"/>
      <c r="B48" s="46"/>
      <c r="C48" s="46"/>
      <c r="D48" s="47"/>
      <c r="E48" s="47"/>
      <c r="F48" s="47"/>
      <c r="G48" s="47"/>
      <c r="H48" s="47"/>
      <c r="I48" s="46"/>
      <c r="J48" s="47"/>
      <c r="K48" s="47"/>
      <c r="L48" s="47"/>
      <c r="M48" s="47"/>
      <c r="N48" s="47"/>
      <c r="O48" s="48"/>
      <c r="P48" s="43"/>
      <c r="Q48"/>
      <c r="R48" s="44"/>
      <c r="S48"/>
    </row>
    <row r="49" spans="1:17" ht="15" customHeight="1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  <c r="Q49"/>
    </row>
    <row r="50" spans="1:17" ht="18.75" customHeight="1">
      <c r="A50" s="14" t="s">
        <v>58</v>
      </c>
      <c r="B50" s="52">
        <f aca="true" t="shared" si="12" ref="B50:O50">SUM(B51:B61)</f>
        <v>942271.9099999999</v>
      </c>
      <c r="C50" s="52">
        <f t="shared" si="12"/>
        <v>719023.8899999999</v>
      </c>
      <c r="D50" s="52">
        <f t="shared" si="12"/>
        <v>587547.09</v>
      </c>
      <c r="E50" s="52">
        <f t="shared" si="12"/>
        <v>179520.06</v>
      </c>
      <c r="F50" s="52">
        <f t="shared" si="12"/>
        <v>624286.83</v>
      </c>
      <c r="G50" s="52">
        <f t="shared" si="12"/>
        <v>921070.97</v>
      </c>
      <c r="H50" s="52">
        <f t="shared" si="12"/>
        <v>193525.22</v>
      </c>
      <c r="I50" s="52">
        <f t="shared" si="12"/>
        <v>690366.02</v>
      </c>
      <c r="J50" s="52">
        <f t="shared" si="12"/>
        <v>661032.41</v>
      </c>
      <c r="K50" s="52">
        <f t="shared" si="12"/>
        <v>837759.49</v>
      </c>
      <c r="L50" s="52">
        <f t="shared" si="12"/>
        <v>780379.02</v>
      </c>
      <c r="M50" s="52">
        <f t="shared" si="12"/>
        <v>351335.1</v>
      </c>
      <c r="N50" s="52">
        <f t="shared" si="12"/>
        <v>232531.31</v>
      </c>
      <c r="O50" s="37">
        <f t="shared" si="12"/>
        <v>7720649.319999999</v>
      </c>
      <c r="Q50"/>
    </row>
    <row r="51" spans="1:18" ht="18.75" customHeight="1">
      <c r="A51" s="26" t="s">
        <v>59</v>
      </c>
      <c r="B51" s="52">
        <v>760810.11</v>
      </c>
      <c r="C51" s="52">
        <v>526809.46</v>
      </c>
      <c r="D51" s="53">
        <v>0</v>
      </c>
      <c r="E51" s="53">
        <v>0</v>
      </c>
      <c r="F51" s="53">
        <v>0</v>
      </c>
      <c r="G51" s="53">
        <v>0</v>
      </c>
      <c r="H51" s="53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7">
        <f>SUM(B51:N51)</f>
        <v>1287619.5699999998</v>
      </c>
      <c r="P51"/>
      <c r="Q51"/>
      <c r="R51" s="44"/>
    </row>
    <row r="52" spans="1:16" ht="18.75" customHeight="1">
      <c r="A52" s="26" t="s">
        <v>60</v>
      </c>
      <c r="B52" s="52">
        <v>181461.8</v>
      </c>
      <c r="C52" s="52">
        <v>192214.43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aca="true" t="shared" si="13" ref="O52:O61">SUM(B52:N52)</f>
        <v>373676.23</v>
      </c>
      <c r="P52"/>
    </row>
    <row r="53" spans="1:17" ht="18.75" customHeight="1">
      <c r="A53" s="26" t="s">
        <v>61</v>
      </c>
      <c r="B53" s="53">
        <v>0</v>
      </c>
      <c r="C53" s="53">
        <v>0</v>
      </c>
      <c r="D53" s="32">
        <v>587547.09</v>
      </c>
      <c r="E53" s="53">
        <v>0</v>
      </c>
      <c r="F53" s="53">
        <v>0</v>
      </c>
      <c r="G53" s="53">
        <v>0</v>
      </c>
      <c r="H53" s="52">
        <v>193525.22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781072.3099999999</v>
      </c>
      <c r="Q53"/>
    </row>
    <row r="54" spans="1:18" ht="18.75" customHeight="1">
      <c r="A54" s="26" t="s">
        <v>62</v>
      </c>
      <c r="B54" s="53">
        <v>0</v>
      </c>
      <c r="C54" s="53">
        <v>0</v>
      </c>
      <c r="D54" s="53">
        <v>0</v>
      </c>
      <c r="E54" s="32">
        <v>179520.06</v>
      </c>
      <c r="F54" s="53">
        <v>0</v>
      </c>
      <c r="G54" s="53">
        <v>0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179520.06</v>
      </c>
      <c r="R54"/>
    </row>
    <row r="55" spans="1:19" ht="18.75" customHeight="1">
      <c r="A55" s="26" t="s">
        <v>63</v>
      </c>
      <c r="B55" s="53">
        <v>0</v>
      </c>
      <c r="C55" s="53">
        <v>0</v>
      </c>
      <c r="D55" s="53">
        <v>0</v>
      </c>
      <c r="E55" s="53">
        <v>0</v>
      </c>
      <c r="F55" s="32">
        <v>624286.83</v>
      </c>
      <c r="G55" s="53">
        <v>0</v>
      </c>
      <c r="H55" s="53">
        <v>0</v>
      </c>
      <c r="I55" s="53">
        <v>0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2">
        <f t="shared" si="13"/>
        <v>624286.83</v>
      </c>
      <c r="S55"/>
    </row>
    <row r="56" spans="1:20" ht="18.75" customHeight="1">
      <c r="A56" s="26" t="s">
        <v>64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2">
        <v>921070.97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921070.97</v>
      </c>
      <c r="T56"/>
    </row>
    <row r="57" spans="1:21" ht="18.75" customHeight="1">
      <c r="A57" s="26" t="s">
        <v>65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2">
        <v>690366.02</v>
      </c>
      <c r="J57" s="53">
        <v>0</v>
      </c>
      <c r="K57" s="53">
        <v>0</v>
      </c>
      <c r="L57" s="53">
        <v>0</v>
      </c>
      <c r="M57" s="53">
        <v>0</v>
      </c>
      <c r="N57" s="53">
        <v>0</v>
      </c>
      <c r="O57" s="37">
        <f t="shared" si="13"/>
        <v>690366.02</v>
      </c>
      <c r="U57"/>
    </row>
    <row r="58" spans="1:22" ht="18.75" customHeight="1">
      <c r="A58" s="26" t="s">
        <v>66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32">
        <v>661032.41</v>
      </c>
      <c r="K58" s="53">
        <v>0</v>
      </c>
      <c r="L58" s="53">
        <v>0</v>
      </c>
      <c r="M58" s="53">
        <v>0</v>
      </c>
      <c r="N58" s="53">
        <v>0</v>
      </c>
      <c r="O58" s="37">
        <f t="shared" si="13"/>
        <v>661032.41</v>
      </c>
      <c r="V58"/>
    </row>
    <row r="59" spans="1:23" ht="18.75" customHeight="1">
      <c r="A59" s="26" t="s">
        <v>67</v>
      </c>
      <c r="B59" s="53">
        <v>0</v>
      </c>
      <c r="C59" s="53">
        <v>0</v>
      </c>
      <c r="D59" s="53">
        <v>0</v>
      </c>
      <c r="E59" s="53">
        <v>0</v>
      </c>
      <c r="F59" s="53">
        <v>0</v>
      </c>
      <c r="G59" s="53">
        <v>0</v>
      </c>
      <c r="H59" s="53">
        <v>0</v>
      </c>
      <c r="I59" s="53">
        <v>0</v>
      </c>
      <c r="J59" s="53">
        <v>0</v>
      </c>
      <c r="K59" s="32">
        <v>837759.49</v>
      </c>
      <c r="L59" s="32">
        <v>780379.02</v>
      </c>
      <c r="M59" s="53">
        <v>0</v>
      </c>
      <c r="N59" s="53">
        <v>0</v>
      </c>
      <c r="O59" s="37">
        <f t="shared" si="13"/>
        <v>1618138.51</v>
      </c>
      <c r="P59"/>
      <c r="W59"/>
    </row>
    <row r="60" spans="1:25" ht="18.75" customHeight="1">
      <c r="A60" s="26" t="s">
        <v>68</v>
      </c>
      <c r="B60" s="53">
        <v>0</v>
      </c>
      <c r="C60" s="53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32">
        <v>351335.1</v>
      </c>
      <c r="N60" s="53">
        <v>0</v>
      </c>
      <c r="O60" s="37">
        <f t="shared" si="13"/>
        <v>351335.1</v>
      </c>
      <c r="R60"/>
      <c r="Y60"/>
    </row>
    <row r="61" spans="1:26" ht="18.75" customHeight="1">
      <c r="A61" s="39" t="s">
        <v>69</v>
      </c>
      <c r="B61" s="54">
        <v>0</v>
      </c>
      <c r="C61" s="54">
        <v>0</v>
      </c>
      <c r="D61" s="54">
        <v>0</v>
      </c>
      <c r="E61" s="54">
        <v>0</v>
      </c>
      <c r="F61" s="54">
        <v>0</v>
      </c>
      <c r="G61" s="54">
        <v>0</v>
      </c>
      <c r="H61" s="54">
        <v>0</v>
      </c>
      <c r="I61" s="54">
        <v>0</v>
      </c>
      <c r="J61" s="54">
        <v>0</v>
      </c>
      <c r="K61" s="54">
        <v>0</v>
      </c>
      <c r="L61" s="54">
        <v>0</v>
      </c>
      <c r="M61" s="54">
        <v>0</v>
      </c>
      <c r="N61" s="55">
        <v>232531.31</v>
      </c>
      <c r="O61" s="56">
        <f t="shared" si="13"/>
        <v>232531.31</v>
      </c>
      <c r="P61"/>
      <c r="S61"/>
      <c r="Z61"/>
    </row>
    <row r="62" spans="1:12" ht="21" customHeight="1">
      <c r="A62" s="57" t="s">
        <v>57</v>
      </c>
      <c r="B62" s="58"/>
      <c r="C62" s="58"/>
      <c r="D62"/>
      <c r="E62"/>
      <c r="F62"/>
      <c r="G62"/>
      <c r="H62" s="59"/>
      <c r="I62" s="59"/>
      <c r="J62"/>
      <c r="K62"/>
      <c r="L62"/>
    </row>
    <row r="63" spans="1:14" ht="15.75">
      <c r="A63" s="68"/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</row>
    <row r="64" spans="2:12" ht="14.25">
      <c r="B64" s="58"/>
      <c r="C64" s="58"/>
      <c r="D64"/>
      <c r="E64"/>
      <c r="F64"/>
      <c r="G64"/>
      <c r="H64" s="59"/>
      <c r="I64" s="59"/>
      <c r="J64"/>
      <c r="K64"/>
      <c r="L64"/>
    </row>
    <row r="65" spans="2:12" ht="14.25">
      <c r="B65" s="58"/>
      <c r="C65" s="58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60"/>
      <c r="I66" s="60"/>
      <c r="J66" s="61"/>
      <c r="K66" s="61"/>
      <c r="L66" s="61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dcterms:created xsi:type="dcterms:W3CDTF">2019-10-31T14:26:02Z</dcterms:created>
  <dcterms:modified xsi:type="dcterms:W3CDTF">2020-06-30T21:06:26Z</dcterms:modified>
  <cp:category/>
  <cp:version/>
  <cp:contentType/>
  <cp:contentStatus/>
</cp:coreProperties>
</file>