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<sst xmlns="http://schemas.openxmlformats.org/spreadsheetml/2006/main" count="79" uniqueCount="76">
  <si>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</si>
  <si>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</si>
  <si>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</si>
  <si>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</si>
  <si>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</si>
  <si>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</si>
  <si>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</si>
  <si>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</si>
  <si>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</si>
  <si>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</si>
  <si>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</si>
  <si>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</si>
  <si>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</si>
  <si>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</si>
  <si>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</si>
  <si>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</si>
  <si>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</si>
  <si>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</si>
  <si>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</si>
  <si>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</si>
  <si>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</si>
  <si>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</si>
  <si>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</si>
  <si>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</si>
  <si>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</si>
  <si>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</si>
  <si>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</si>
  <si>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</si>
  <si>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</si>
  <si>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</si>
  <si>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</si>
  <si>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</si>
  <si>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</si>
  <si>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</si>
  <si>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</si>
  <si>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</si>
  <si>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</si>
  <si>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</si>
  <si>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</si>
  <si>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</si>
  <si>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</si>
  <si>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</si>
  <si>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</si>
  <si>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</si>
  <si>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</si>
  <si>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</si>
  <si>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</si>
  <si>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</si>
  <si>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</si>
  <si>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</si>
  <si>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</si>
  <si>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</si>
  <si>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</si>
  <si>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</si>
  <si>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</si>
  <si>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</si>
  <si>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</si>
  <si>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</si>
  <si>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</si>
  <si>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</si>
  <si>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</si>
  <si>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</si>
  <si>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</si>
  <si>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</si>
  <si>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</si>
  <si>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</si>
  <si>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</si>
  <si>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</si>
  <si>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</si>
  <si>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</si>
  <si>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</si>
  <si>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22/06/20 - VENCIMENTO 29/06/20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</si>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</sst>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205748</v>
      </c>
      <c r="C7" s="9">
        <f t="shared" si="0"/>
        <v>144923</v>
      </c>
      <c r="D7" s="9">
        <f t="shared" si="0"/>
        <v>170687</v>
      </c>
      <c r="E7" s="9">
        <f t="shared" si="0"/>
        <v>33826</v>
      </c>
      <c r="F7" s="9">
        <f t="shared" si="0"/>
        <v>118374</v>
      </c>
      <c r="G7" s="9">
        <f t="shared" si="0"/>
        <v>174079</v>
      </c>
      <c r="H7" s="9">
        <f t="shared" si="0"/>
        <v>29472</v>
      </c>
      <c r="I7" s="9">
        <f t="shared" si="0"/>
        <v>145281</v>
      </c>
      <c r="J7" s="9">
        <f t="shared" si="0"/>
        <v>130961</v>
      </c>
      <c r="K7" s="9">
        <f t="shared" si="0"/>
        <v>189493</v>
      </c>
      <c r="L7" s="9">
        <f t="shared" si="0"/>
        <v>148040</v>
      </c>
      <c r="M7" s="9">
        <f t="shared" si="0"/>
        <v>59155</v>
      </c>
      <c r="N7" s="9">
        <f t="shared" si="0"/>
        <v>41981</v>
      </c>
      <c r="O7" s="9">
        <f t="shared" si="0"/>
        <v>1592020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10045</v>
      </c>
      <c r="C8" s="11">
        <f t="shared" si="1"/>
        <v>8985</v>
      </c>
      <c r="D8" s="11">
        <f t="shared" si="1"/>
        <v>8039</v>
      </c>
      <c r="E8" s="11">
        <f t="shared" si="1"/>
        <v>1267</v>
      </c>
      <c r="F8" s="11">
        <f t="shared" si="1"/>
        <v>5046</v>
      </c>
      <c r="G8" s="11">
        <f t="shared" si="1"/>
        <v>7996</v>
      </c>
      <c r="H8" s="11">
        <f t="shared" si="1"/>
        <v>1668</v>
      </c>
      <c r="I8" s="11">
        <f t="shared" si="1"/>
        <v>8971</v>
      </c>
      <c r="J8" s="11">
        <f t="shared" si="1"/>
        <v>7558</v>
      </c>
      <c r="K8" s="11">
        <f t="shared" si="1"/>
        <v>6975</v>
      </c>
      <c r="L8" s="11">
        <f t="shared" si="1"/>
        <v>5900</v>
      </c>
      <c r="M8" s="11">
        <f t="shared" si="1"/>
        <v>2517</v>
      </c>
      <c r="N8" s="11">
        <f t="shared" si="1"/>
        <v>2389</v>
      </c>
      <c r="O8" s="11">
        <f t="shared" si="1"/>
        <v>77356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10045</v>
      </c>
      <c r="C9" s="11">
        <v>8985</v>
      </c>
      <c r="D9" s="11">
        <v>8039</v>
      </c>
      <c r="E9" s="11">
        <v>1267</v>
      </c>
      <c r="F9" s="11">
        <v>5046</v>
      </c>
      <c r="G9" s="11">
        <v>7996</v>
      </c>
      <c r="H9" s="11">
        <v>1657</v>
      </c>
      <c r="I9" s="11">
        <v>8971</v>
      </c>
      <c r="J9" s="11">
        <v>7558</v>
      </c>
      <c r="K9" s="11">
        <v>6973</v>
      </c>
      <c r="L9" s="11">
        <v>5900</v>
      </c>
      <c r="M9" s="11">
        <v>2515</v>
      </c>
      <c r="N9" s="11">
        <v>2389</v>
      </c>
      <c r="O9" s="11">
        <f>SUM(B9:N9)</f>
        <v>77341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11</v>
      </c>
      <c r="I10" s="13">
        <v>0</v>
      </c>
      <c r="J10" s="13">
        <v>0</v>
      </c>
      <c r="K10" s="13">
        <v>2</v>
      </c>
      <c r="L10" s="13">
        <v>0</v>
      </c>
      <c r="M10" s="13">
        <v>2</v>
      </c>
      <c r="N10" s="13">
        <v>0</v>
      </c>
      <c r="O10" s="11">
        <f>SUM(B10:N10)</f>
        <v>15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195703</v>
      </c>
      <c r="C11" s="13">
        <v>135938</v>
      </c>
      <c r="D11" s="13">
        <v>162648</v>
      </c>
      <c r="E11" s="13">
        <v>32559</v>
      </c>
      <c r="F11" s="13">
        <v>113328</v>
      </c>
      <c r="G11" s="13">
        <v>166083</v>
      </c>
      <c r="H11" s="13">
        <v>27804</v>
      </c>
      <c r="I11" s="13">
        <v>136310</v>
      </c>
      <c r="J11" s="13">
        <v>123403</v>
      </c>
      <c r="K11" s="13">
        <v>182518</v>
      </c>
      <c r="L11" s="13">
        <v>142140</v>
      </c>
      <c r="M11" s="13">
        <v>56638</v>
      </c>
      <c r="N11" s="13">
        <v>39592</v>
      </c>
      <c r="O11" s="11">
        <f>SUM(B11:N11)</f>
        <v>1514664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2.052060830797137</v>
      </c>
      <c r="C15" s="19">
        <v>2.162931537833429</v>
      </c>
      <c r="D15" s="19">
        <v>1.84060341792957</v>
      </c>
      <c r="E15" s="19">
        <v>1.557289744366483</v>
      </c>
      <c r="F15" s="19">
        <v>2.283099385096207</v>
      </c>
      <c r="G15" s="19">
        <v>2.828969044315869</v>
      </c>
      <c r="H15" s="19">
        <v>2.595798959626814</v>
      </c>
      <c r="I15" s="19">
        <v>2.063615557447924</v>
      </c>
      <c r="J15" s="19">
        <v>2.215010849664236</v>
      </c>
      <c r="K15" s="19">
        <v>2.015034632762786</v>
      </c>
      <c r="L15" s="19">
        <v>2.111773051512546</v>
      </c>
      <c r="M15" s="19">
        <v>2.002726024873212</v>
      </c>
      <c r="N15" s="19">
        <v>2.175037255333728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75</v>
      </c>
      <c r="B17" s="24">
        <f>B18+B19+B20+B21+B22+B23+B24+B25</f>
        <v>968965.27</v>
      </c>
      <c r="C17" s="24">
        <f aca="true" t="shared" si="2" ref="C17:N17">C18+C19+C20+C21+C22+C23+C24+C25</f>
        <v>750097.64</v>
      </c>
      <c r="D17" s="24">
        <f t="shared" si="2"/>
        <v>628905.7200000001</v>
      </c>
      <c r="E17" s="24">
        <f t="shared" si="2"/>
        <v>186050.67</v>
      </c>
      <c r="F17" s="24">
        <f t="shared" si="2"/>
        <v>631328.61</v>
      </c>
      <c r="G17" s="24">
        <f t="shared" si="2"/>
        <v>946791.0700000001</v>
      </c>
      <c r="H17" s="24">
        <f t="shared" si="2"/>
        <v>193274.90999999997</v>
      </c>
      <c r="I17" s="24">
        <f t="shared" si="2"/>
        <v>706515.56</v>
      </c>
      <c r="J17" s="24">
        <f t="shared" si="2"/>
        <v>679587.2699999999</v>
      </c>
      <c r="K17" s="24">
        <f t="shared" si="2"/>
        <v>862781.34</v>
      </c>
      <c r="L17" s="24">
        <f t="shared" si="2"/>
        <v>805717.96</v>
      </c>
      <c r="M17" s="24">
        <f t="shared" si="2"/>
        <v>360641.9</v>
      </c>
      <c r="N17" s="24">
        <f t="shared" si="2"/>
        <v>240894.64</v>
      </c>
      <c r="O17" s="24">
        <f>O18+O19+O20+O21+O22+O23+O24+O25</f>
        <v>7961552.56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459682.18</v>
      </c>
      <c r="C18" s="30">
        <f t="shared" si="3"/>
        <v>334409.82</v>
      </c>
      <c r="D18" s="30">
        <f t="shared" si="3"/>
        <v>345333.94</v>
      </c>
      <c r="E18" s="30">
        <f t="shared" si="3"/>
        <v>117075.17</v>
      </c>
      <c r="F18" s="30">
        <f t="shared" si="3"/>
        <v>277492.33</v>
      </c>
      <c r="G18" s="30">
        <f t="shared" si="3"/>
        <v>335467.64</v>
      </c>
      <c r="H18" s="30">
        <f t="shared" si="3"/>
        <v>76152.7</v>
      </c>
      <c r="I18" s="30">
        <f t="shared" si="3"/>
        <v>332577.27</v>
      </c>
      <c r="J18" s="30">
        <f t="shared" si="3"/>
        <v>301747.24</v>
      </c>
      <c r="K18" s="30">
        <f t="shared" si="3"/>
        <v>412981.04</v>
      </c>
      <c r="L18" s="30">
        <f t="shared" si="3"/>
        <v>367198.42</v>
      </c>
      <c r="M18" s="30">
        <f t="shared" si="3"/>
        <v>169508.65</v>
      </c>
      <c r="N18" s="30">
        <f t="shared" si="3"/>
        <v>108714</v>
      </c>
      <c r="O18" s="30">
        <f aca="true" t="shared" si="4" ref="O18:O25">SUM(B18:N18)</f>
        <v>3638340.4</v>
      </c>
    </row>
    <row r="19" spans="1:23" ht="18.75" customHeight="1">
      <c r="A19" s="26" t="s">
        <v>35</v>
      </c>
      <c r="B19" s="30">
        <f>IF(B15&lt;&gt;0,ROUND((B15-1)*B18,2),0)</f>
        <v>483613.62</v>
      </c>
      <c r="C19" s="30">
        <f aca="true" t="shared" si="5" ref="C19:N19">IF(C15&lt;&gt;0,ROUND((C15-1)*C18,2),0)</f>
        <v>388895.73</v>
      </c>
      <c r="D19" s="30">
        <f t="shared" si="5"/>
        <v>290288.89</v>
      </c>
      <c r="E19" s="30">
        <f t="shared" si="5"/>
        <v>65244.79</v>
      </c>
      <c r="F19" s="30">
        <f t="shared" si="5"/>
        <v>356050.24</v>
      </c>
      <c r="G19" s="30">
        <f t="shared" si="5"/>
        <v>613559.93</v>
      </c>
      <c r="H19" s="30">
        <f t="shared" si="5"/>
        <v>121524.4</v>
      </c>
      <c r="I19" s="30">
        <f t="shared" si="5"/>
        <v>353734.36</v>
      </c>
      <c r="J19" s="30">
        <f t="shared" si="5"/>
        <v>366626.17</v>
      </c>
      <c r="K19" s="30">
        <f t="shared" si="5"/>
        <v>419190.06</v>
      </c>
      <c r="L19" s="30">
        <f t="shared" si="5"/>
        <v>408241.31</v>
      </c>
      <c r="M19" s="30">
        <f t="shared" si="5"/>
        <v>169970.73</v>
      </c>
      <c r="N19" s="30">
        <f t="shared" si="5"/>
        <v>127743</v>
      </c>
      <c r="O19" s="30">
        <f t="shared" si="4"/>
        <v>4164683.23</v>
      </c>
      <c r="W19" s="62"/>
    </row>
    <row r="20" spans="1:15" ht="18.75" customHeight="1">
      <c r="A20" s="26" t="s">
        <v>36</v>
      </c>
      <c r="B20" s="30">
        <v>33121.23</v>
      </c>
      <c r="C20" s="30">
        <v>24904.9</v>
      </c>
      <c r="D20" s="30">
        <v>11286.24</v>
      </c>
      <c r="E20" s="30">
        <v>5251.87</v>
      </c>
      <c r="F20" s="30">
        <v>14160.44</v>
      </c>
      <c r="G20" s="30">
        <v>21800.1</v>
      </c>
      <c r="H20" s="30">
        <v>4082.67</v>
      </c>
      <c r="I20" s="30">
        <v>14935.86</v>
      </c>
      <c r="J20" s="30">
        <v>22069.8</v>
      </c>
      <c r="K20" s="30">
        <v>34131.13</v>
      </c>
      <c r="L20" s="30">
        <v>31408.2</v>
      </c>
      <c r="M20" s="30">
        <v>10877.46</v>
      </c>
      <c r="N20" s="30">
        <v>6618.63</v>
      </c>
      <c r="O20" s="30">
        <f t="shared" si="4"/>
        <v>234648.53</v>
      </c>
    </row>
    <row r="21" spans="1:15" ht="18.75" customHeight="1">
      <c r="A21" s="26" t="s">
        <v>37</v>
      </c>
      <c r="B21" s="30">
        <v>2735.98</v>
      </c>
      <c r="C21" s="30">
        <v>2735.98</v>
      </c>
      <c r="D21" s="30">
        <v>0</v>
      </c>
      <c r="E21" s="30">
        <v>0</v>
      </c>
      <c r="F21" s="30">
        <v>1367.99</v>
      </c>
      <c r="G21" s="30">
        <v>1367.99</v>
      </c>
      <c r="H21" s="30">
        <v>0</v>
      </c>
      <c r="I21" s="30">
        <v>0</v>
      </c>
      <c r="J21" s="30">
        <v>0</v>
      </c>
      <c r="K21" s="30">
        <v>1367.99</v>
      </c>
      <c r="L21" s="30">
        <v>1367.99</v>
      </c>
      <c r="M21" s="30">
        <v>0</v>
      </c>
      <c r="N21" s="30">
        <v>1367.99</v>
      </c>
      <c r="O21" s="30">
        <f t="shared" si="4"/>
        <v>12311.91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72</v>
      </c>
      <c r="B23" s="30">
        <v>-947.16</v>
      </c>
      <c r="C23" s="30">
        <v>-853.93</v>
      </c>
      <c r="D23" s="30">
        <v>-2055.82</v>
      </c>
      <c r="E23" s="30">
        <v>-74.27</v>
      </c>
      <c r="F23" s="30">
        <v>-3943.03</v>
      </c>
      <c r="G23" s="30">
        <v>-1215.62</v>
      </c>
      <c r="H23" s="30">
        <v>-841.7</v>
      </c>
      <c r="I23" s="30">
        <v>-1416.6</v>
      </c>
      <c r="J23" s="30">
        <v>-2632.41</v>
      </c>
      <c r="K23" s="30">
        <v>0</v>
      </c>
      <c r="L23" s="30">
        <v>-156.94</v>
      </c>
      <c r="M23" s="30">
        <v>-70.63</v>
      </c>
      <c r="N23" s="30">
        <v>-67.83</v>
      </c>
      <c r="O23" s="30">
        <f t="shared" si="4"/>
        <v>-14275.94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73</v>
      </c>
      <c r="B24" s="30">
        <v>-44203.5</v>
      </c>
      <c r="C24" s="30">
        <v>-32538.66</v>
      </c>
      <c r="D24" s="30">
        <v>-28764</v>
      </c>
      <c r="E24" s="30">
        <v>-8357.37</v>
      </c>
      <c r="F24" s="30">
        <v>-28369.14</v>
      </c>
      <c r="G24" s="30">
        <v>-40129.4</v>
      </c>
      <c r="H24" s="30">
        <v>-7643.16</v>
      </c>
      <c r="I24" s="30">
        <v>-29949.75</v>
      </c>
      <c r="J24" s="30">
        <v>-30398.43</v>
      </c>
      <c r="K24" s="30">
        <v>-37681.52</v>
      </c>
      <c r="L24" s="30">
        <v>-35235</v>
      </c>
      <c r="M24" s="30">
        <v>-15345.33</v>
      </c>
      <c r="N24" s="30">
        <v>-10764.6</v>
      </c>
      <c r="O24" s="30">
        <f t="shared" si="4"/>
        <v>-349379.86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74</v>
      </c>
      <c r="B25" s="30">
        <v>34962.92</v>
      </c>
      <c r="C25" s="30">
        <v>32543.8</v>
      </c>
      <c r="D25" s="30">
        <v>12816.47</v>
      </c>
      <c r="E25" s="30">
        <v>6910.48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22174.9</v>
      </c>
      <c r="K25" s="30">
        <v>32792.64</v>
      </c>
      <c r="L25" s="30">
        <v>32893.98</v>
      </c>
      <c r="M25" s="30">
        <v>25701.02</v>
      </c>
      <c r="N25" s="30">
        <v>7283.45</v>
      </c>
      <c r="O25" s="30">
        <f>SUM(B25:N25)</f>
        <v>275224.29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-44198</v>
      </c>
      <c r="C27" s="30">
        <f>+C28+C30+C41+C42+C45-C46</f>
        <v>-39534</v>
      </c>
      <c r="D27" s="30">
        <f t="shared" si="6"/>
        <v>-35371.6</v>
      </c>
      <c r="E27" s="30">
        <f t="shared" si="6"/>
        <v>-5574.8</v>
      </c>
      <c r="F27" s="30">
        <f t="shared" si="6"/>
        <v>-22202.4</v>
      </c>
      <c r="G27" s="30">
        <f t="shared" si="6"/>
        <v>-35182.4</v>
      </c>
      <c r="H27" s="30">
        <f t="shared" si="6"/>
        <v>-7290.8</v>
      </c>
      <c r="I27" s="30">
        <f t="shared" si="6"/>
        <v>-39472.4</v>
      </c>
      <c r="J27" s="30">
        <f t="shared" si="6"/>
        <v>-33255.2</v>
      </c>
      <c r="K27" s="30">
        <f t="shared" si="6"/>
        <v>-30681.2</v>
      </c>
      <c r="L27" s="30">
        <f t="shared" si="6"/>
        <v>-25960</v>
      </c>
      <c r="M27" s="30">
        <f t="shared" si="6"/>
        <v>-11066</v>
      </c>
      <c r="N27" s="30">
        <f t="shared" si="6"/>
        <v>-10511.6</v>
      </c>
      <c r="O27" s="30">
        <f t="shared" si="6"/>
        <v>-340300.39999999997</v>
      </c>
    </row>
    <row r="28" spans="1:15" ht="18.75" customHeight="1">
      <c r="A28" s="26" t="s">
        <v>40</v>
      </c>
      <c r="B28" s="31">
        <f>+B29</f>
        <v>-44198</v>
      </c>
      <c r="C28" s="31">
        <f>+C29</f>
        <v>-39534</v>
      </c>
      <c r="D28" s="31">
        <f aca="true" t="shared" si="7" ref="D28:O28">+D29</f>
        <v>-35371.6</v>
      </c>
      <c r="E28" s="31">
        <f t="shared" si="7"/>
        <v>-5574.8</v>
      </c>
      <c r="F28" s="31">
        <f t="shared" si="7"/>
        <v>-22202.4</v>
      </c>
      <c r="G28" s="31">
        <f t="shared" si="7"/>
        <v>-35182.4</v>
      </c>
      <c r="H28" s="31">
        <f t="shared" si="7"/>
        <v>-7290.8</v>
      </c>
      <c r="I28" s="31">
        <f t="shared" si="7"/>
        <v>-39472.4</v>
      </c>
      <c r="J28" s="31">
        <f t="shared" si="7"/>
        <v>-33255.2</v>
      </c>
      <c r="K28" s="31">
        <f t="shared" si="7"/>
        <v>-30681.2</v>
      </c>
      <c r="L28" s="31">
        <f t="shared" si="7"/>
        <v>-25960</v>
      </c>
      <c r="M28" s="31">
        <f t="shared" si="7"/>
        <v>-11066</v>
      </c>
      <c r="N28" s="31">
        <f t="shared" si="7"/>
        <v>-10511.6</v>
      </c>
      <c r="O28" s="31">
        <f t="shared" si="7"/>
        <v>-340300.39999999997</v>
      </c>
    </row>
    <row r="29" spans="1:26" ht="18.75" customHeight="1">
      <c r="A29" s="27" t="s">
        <v>41</v>
      </c>
      <c r="B29" s="16">
        <f>ROUND((-B9)*$G$3,2)</f>
        <v>-44198</v>
      </c>
      <c r="C29" s="16">
        <f aca="true" t="shared" si="8" ref="C29:N29">ROUND((-C9)*$G$3,2)</f>
        <v>-39534</v>
      </c>
      <c r="D29" s="16">
        <f t="shared" si="8"/>
        <v>-35371.6</v>
      </c>
      <c r="E29" s="16">
        <f t="shared" si="8"/>
        <v>-5574.8</v>
      </c>
      <c r="F29" s="16">
        <f t="shared" si="8"/>
        <v>-22202.4</v>
      </c>
      <c r="G29" s="16">
        <f t="shared" si="8"/>
        <v>-35182.4</v>
      </c>
      <c r="H29" s="16">
        <f t="shared" si="8"/>
        <v>-7290.8</v>
      </c>
      <c r="I29" s="16">
        <f t="shared" si="8"/>
        <v>-39472.4</v>
      </c>
      <c r="J29" s="16">
        <f t="shared" si="8"/>
        <v>-33255.2</v>
      </c>
      <c r="K29" s="16">
        <f t="shared" si="8"/>
        <v>-30681.2</v>
      </c>
      <c r="L29" s="16">
        <f t="shared" si="8"/>
        <v>-25960</v>
      </c>
      <c r="M29" s="16">
        <f t="shared" si="8"/>
        <v>-11066</v>
      </c>
      <c r="N29" s="16">
        <f t="shared" si="8"/>
        <v>-10511.6</v>
      </c>
      <c r="O29" s="32">
        <f aca="true" t="shared" si="9" ref="O29:O46">SUM(B29:N29)</f>
        <v>-340300.39999999997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924767.27</v>
      </c>
      <c r="C44" s="36">
        <f t="shared" si="11"/>
        <v>710563.64</v>
      </c>
      <c r="D44" s="36">
        <f t="shared" si="11"/>
        <v>593534.1200000001</v>
      </c>
      <c r="E44" s="36">
        <f t="shared" si="11"/>
        <v>180475.87000000002</v>
      </c>
      <c r="F44" s="36">
        <f t="shared" si="11"/>
        <v>609126.21</v>
      </c>
      <c r="G44" s="36">
        <f t="shared" si="11"/>
        <v>911608.67</v>
      </c>
      <c r="H44" s="36">
        <f t="shared" si="11"/>
        <v>185984.11</v>
      </c>
      <c r="I44" s="36">
        <f t="shared" si="11"/>
        <v>667043.16</v>
      </c>
      <c r="J44" s="36">
        <f t="shared" si="11"/>
        <v>646332.07</v>
      </c>
      <c r="K44" s="36">
        <f t="shared" si="11"/>
        <v>832100.14</v>
      </c>
      <c r="L44" s="36">
        <f t="shared" si="11"/>
        <v>779757.96</v>
      </c>
      <c r="M44" s="36">
        <f t="shared" si="11"/>
        <v>349575.9</v>
      </c>
      <c r="N44" s="36">
        <f t="shared" si="11"/>
        <v>230383.04</v>
      </c>
      <c r="O44" s="36">
        <f>SUM(B44:N44)</f>
        <v>7621252.16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924767.27</v>
      </c>
      <c r="C50" s="51">
        <f t="shared" si="12"/>
        <v>710563.64</v>
      </c>
      <c r="D50" s="51">
        <f t="shared" si="12"/>
        <v>593534.12</v>
      </c>
      <c r="E50" s="51">
        <f t="shared" si="12"/>
        <v>180475.87</v>
      </c>
      <c r="F50" s="51">
        <f t="shared" si="12"/>
        <v>609126.21</v>
      </c>
      <c r="G50" s="51">
        <f t="shared" si="12"/>
        <v>911608.67</v>
      </c>
      <c r="H50" s="51">
        <f t="shared" si="12"/>
        <v>185984.11</v>
      </c>
      <c r="I50" s="51">
        <f t="shared" si="12"/>
        <v>667043.15</v>
      </c>
      <c r="J50" s="51">
        <f t="shared" si="12"/>
        <v>646332.07</v>
      </c>
      <c r="K50" s="51">
        <f t="shared" si="12"/>
        <v>832100.15</v>
      </c>
      <c r="L50" s="51">
        <f t="shared" si="12"/>
        <v>779757.95</v>
      </c>
      <c r="M50" s="51">
        <f t="shared" si="12"/>
        <v>349575.91</v>
      </c>
      <c r="N50" s="51">
        <f t="shared" si="12"/>
        <v>230383.03</v>
      </c>
      <c r="O50" s="36">
        <f t="shared" si="12"/>
        <v>7621252.150000001</v>
      </c>
      <c r="Q50"/>
    </row>
    <row r="51" spans="1:18" ht="18.75" customHeight="1">
      <c r="A51" s="26" t="s">
        <v>59</v>
      </c>
      <c r="B51" s="51">
        <v>746806.4</v>
      </c>
      <c r="C51" s="51">
        <v>520718.08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1267524.48</v>
      </c>
      <c r="P51"/>
      <c r="Q51"/>
      <c r="R51" s="43"/>
    </row>
    <row r="52" spans="1:16" ht="18.75" customHeight="1">
      <c r="A52" s="26" t="s">
        <v>60</v>
      </c>
      <c r="B52" s="51">
        <v>177960.87</v>
      </c>
      <c r="C52" s="51">
        <v>189845.56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367806.43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593534.12</v>
      </c>
      <c r="E53" s="52">
        <v>0</v>
      </c>
      <c r="F53" s="52">
        <v>0</v>
      </c>
      <c r="G53" s="52">
        <v>0</v>
      </c>
      <c r="H53" s="51">
        <v>185984.11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779518.23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180475.87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180475.87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609126.21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609126.21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911608.67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911608.67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667043.15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667043.15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646332.07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646332.07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832100.15</v>
      </c>
      <c r="L59" s="31">
        <v>779757.95</v>
      </c>
      <c r="M59" s="52">
        <v>0</v>
      </c>
      <c r="N59" s="52">
        <v>0</v>
      </c>
      <c r="O59" s="36">
        <f t="shared" si="13"/>
        <v>1611858.1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349575.91</v>
      </c>
      <c r="N60" s="52">
        <v>0</v>
      </c>
      <c r="O60" s="36">
        <f t="shared" si="13"/>
        <v>349575.91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230383.03</v>
      </c>
      <c r="O61" s="55">
        <f t="shared" si="13"/>
        <v>230383.03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2020-06-30T20:25:25Z</dcterms:modified>
  <cp:category/>
  <cp:version/>
  <cp:contentType/>
  <cp:contentStatus/>
</cp:coreProperties>
</file>