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<sst xmlns="http://schemas.openxmlformats.org/spreadsheetml/2006/main" count="77" uniqueCount="74">
  <si>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</si>
  <si>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</si>
  <si>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</si>
  <si>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</si>
  <si>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</si>
  <si>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</si>
  <si>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</si>
  <si>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</si>
  <si>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</si>
  <si>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</si>
  <si>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</si>
  <si>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</si>
  <si>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</si>
  <si>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</si>
  <si>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</si>
  <si>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</si>
  <si>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</si>
  <si>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</si>
  <si>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</si>
  <si>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</si>
  <si>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</si>
  <si>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</si>
  <si>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</si>
  <si>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</si>
  <si>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</si>
  <si>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</si>
  <si>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</si>
  <si>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</si>
  <si>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</si>
  <si>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</si>
  <si>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</si>
  <si>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</si>
  <si>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</si>
  <si>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</si>
  <si>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</si>
  <si>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</si>
  <si>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</si>
  <si>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</si>
  <si>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</si>
  <si>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</si>
  <si>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</si>
  <si>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</si>
  <si>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</si>
  <si>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</si>
  <si>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</si>
  <si>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</si>
  <si>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</si>
  <si>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</si>
  <si>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</si>
  <si>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</si>
  <si>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</si>
  <si>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</si>
  <si>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</si>
  <si>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</si>
  <si>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</si>
  <si>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</si>
  <si>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</si>
  <si>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</si>
  <si>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</si>
  <si>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</si>
  <si>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</si>
  <si>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</si>
  <si>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</si>
  <si>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</si>
  <si>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</si>
  <si>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</si>
  <si>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</si>
  <si>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</si>
  <si>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</si>
  <si>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</si>
  <si>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</si>
  <si>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</si>
  <si>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</si>
  <si>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21/06/20 - VENCIMENTO 26/06/20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</si>
</sst>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79505</v>
      </c>
      <c r="C7" s="9">
        <f t="shared" si="0"/>
        <v>50854</v>
      </c>
      <c r="D7" s="9">
        <f t="shared" si="0"/>
        <v>64499</v>
      </c>
      <c r="E7" s="9">
        <f t="shared" si="0"/>
        <v>11550</v>
      </c>
      <c r="F7" s="9">
        <f t="shared" si="0"/>
        <v>47081</v>
      </c>
      <c r="G7" s="9">
        <f t="shared" si="0"/>
        <v>52675</v>
      </c>
      <c r="H7" s="9">
        <f t="shared" si="0"/>
        <v>8773</v>
      </c>
      <c r="I7" s="9">
        <f t="shared" si="0"/>
        <v>50933</v>
      </c>
      <c r="J7" s="9">
        <f t="shared" si="0"/>
        <v>51904</v>
      </c>
      <c r="K7" s="9">
        <f t="shared" si="0"/>
        <v>78376</v>
      </c>
      <c r="L7" s="9">
        <f t="shared" si="0"/>
        <v>61882</v>
      </c>
      <c r="M7" s="9">
        <f t="shared" si="0"/>
        <v>21144</v>
      </c>
      <c r="N7" s="9">
        <f t="shared" si="0"/>
        <v>12572</v>
      </c>
      <c r="O7" s="9">
        <f t="shared" si="0"/>
        <v>591748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5268</v>
      </c>
      <c r="C8" s="11">
        <f t="shared" si="1"/>
        <v>4145</v>
      </c>
      <c r="D8" s="11">
        <f t="shared" si="1"/>
        <v>3739</v>
      </c>
      <c r="E8" s="11">
        <f t="shared" si="1"/>
        <v>484</v>
      </c>
      <c r="F8" s="11">
        <f t="shared" si="1"/>
        <v>2768</v>
      </c>
      <c r="G8" s="11">
        <f t="shared" si="1"/>
        <v>3188</v>
      </c>
      <c r="H8" s="11">
        <f t="shared" si="1"/>
        <v>604</v>
      </c>
      <c r="I8" s="11">
        <f t="shared" si="1"/>
        <v>3911</v>
      </c>
      <c r="J8" s="11">
        <f t="shared" si="1"/>
        <v>3507</v>
      </c>
      <c r="K8" s="11">
        <f t="shared" si="1"/>
        <v>4149</v>
      </c>
      <c r="L8" s="11">
        <f t="shared" si="1"/>
        <v>3208</v>
      </c>
      <c r="M8" s="11">
        <f t="shared" si="1"/>
        <v>970</v>
      </c>
      <c r="N8" s="11">
        <f t="shared" si="1"/>
        <v>762</v>
      </c>
      <c r="O8" s="11">
        <f t="shared" si="1"/>
        <v>36703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5268</v>
      </c>
      <c r="C9" s="11">
        <v>4145</v>
      </c>
      <c r="D9" s="11">
        <v>3739</v>
      </c>
      <c r="E9" s="11">
        <v>484</v>
      </c>
      <c r="F9" s="11">
        <v>2768</v>
      </c>
      <c r="G9" s="11">
        <v>3188</v>
      </c>
      <c r="H9" s="11">
        <v>603</v>
      </c>
      <c r="I9" s="11">
        <v>3910</v>
      </c>
      <c r="J9" s="11">
        <v>3507</v>
      </c>
      <c r="K9" s="11">
        <v>4148</v>
      </c>
      <c r="L9" s="11">
        <v>3208</v>
      </c>
      <c r="M9" s="11">
        <v>969</v>
      </c>
      <c r="N9" s="11">
        <v>762</v>
      </c>
      <c r="O9" s="11">
        <f>SUM(B9:N9)</f>
        <v>36699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1</v>
      </c>
      <c r="L10" s="13">
        <v>0</v>
      </c>
      <c r="M10" s="13">
        <v>1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74237</v>
      </c>
      <c r="C11" s="13">
        <v>46709</v>
      </c>
      <c r="D11" s="13">
        <v>60760</v>
      </c>
      <c r="E11" s="13">
        <v>11066</v>
      </c>
      <c r="F11" s="13">
        <v>44313</v>
      </c>
      <c r="G11" s="13">
        <v>49487</v>
      </c>
      <c r="H11" s="13">
        <v>8169</v>
      </c>
      <c r="I11" s="13">
        <v>47022</v>
      </c>
      <c r="J11" s="13">
        <v>48397</v>
      </c>
      <c r="K11" s="13">
        <v>74227</v>
      </c>
      <c r="L11" s="13">
        <v>58674</v>
      </c>
      <c r="M11" s="13">
        <v>20174</v>
      </c>
      <c r="N11" s="13">
        <v>11810</v>
      </c>
      <c r="O11" s="11">
        <f>SUM(B11:N11)</f>
        <v>555045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2.021250974215037</v>
      </c>
      <c r="C15" s="19">
        <v>2.182546182658386</v>
      </c>
      <c r="D15" s="19">
        <v>1.928476869981456</v>
      </c>
      <c r="E15" s="19">
        <v>1.52053032628154</v>
      </c>
      <c r="F15" s="19">
        <v>2.461779869064152</v>
      </c>
      <c r="G15" s="19">
        <v>2.882100708081473</v>
      </c>
      <c r="H15" s="19">
        <v>2.851494722438516</v>
      </c>
      <c r="I15" s="19">
        <v>2.101373563767409</v>
      </c>
      <c r="J15" s="19">
        <v>2.315603777305051</v>
      </c>
      <c r="K15" s="19">
        <v>1.955456961078106</v>
      </c>
      <c r="L15" s="19">
        <v>2.038954516486014</v>
      </c>
      <c r="M15" s="19">
        <v>1.96526924885942</v>
      </c>
      <c r="N15" s="19">
        <v>2.141672821971658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433982.75</v>
      </c>
      <c r="C17" s="24">
        <f aca="true" t="shared" si="2" ref="C17:O17">C18+C19+C20+C21+C22+C23</f>
        <v>318939.62</v>
      </c>
      <c r="D17" s="24">
        <f t="shared" si="2"/>
        <v>275994.39999999997</v>
      </c>
      <c r="E17" s="24">
        <f t="shared" si="2"/>
        <v>73453.79999999999</v>
      </c>
      <c r="F17" s="24">
        <f t="shared" si="2"/>
        <v>303013.18000000005</v>
      </c>
      <c r="G17" s="24">
        <f t="shared" si="2"/>
        <v>331971.05</v>
      </c>
      <c r="H17" s="24">
        <f t="shared" si="2"/>
        <v>69430.82</v>
      </c>
      <c r="I17" s="24">
        <f t="shared" si="2"/>
        <v>297967.62</v>
      </c>
      <c r="J17" s="24">
        <f t="shared" si="2"/>
        <v>322396.45000000007</v>
      </c>
      <c r="K17" s="24">
        <f t="shared" si="2"/>
        <v>403756.72000000003</v>
      </c>
      <c r="L17" s="24">
        <f t="shared" si="2"/>
        <v>378234.93999999994</v>
      </c>
      <c r="M17" s="24">
        <f t="shared" si="2"/>
        <v>157904.80999999997</v>
      </c>
      <c r="N17" s="24">
        <f t="shared" si="2"/>
        <v>85144.06999999999</v>
      </c>
      <c r="O17" s="24">
        <f t="shared" si="2"/>
        <v>3452190.23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177630.07</v>
      </c>
      <c r="C18" s="22">
        <f t="shared" si="3"/>
        <v>117345.61</v>
      </c>
      <c r="D18" s="22">
        <f t="shared" si="3"/>
        <v>130494.38</v>
      </c>
      <c r="E18" s="22">
        <f t="shared" si="3"/>
        <v>39975.71</v>
      </c>
      <c r="F18" s="22">
        <f t="shared" si="3"/>
        <v>110367.28</v>
      </c>
      <c r="G18" s="22">
        <f t="shared" si="3"/>
        <v>101509.99</v>
      </c>
      <c r="H18" s="22">
        <f t="shared" si="3"/>
        <v>22668.55</v>
      </c>
      <c r="I18" s="22">
        <f t="shared" si="3"/>
        <v>116595.82</v>
      </c>
      <c r="J18" s="22">
        <f t="shared" si="3"/>
        <v>119592.01</v>
      </c>
      <c r="K18" s="22">
        <f t="shared" si="3"/>
        <v>170812.65</v>
      </c>
      <c r="L18" s="22">
        <f t="shared" si="3"/>
        <v>153492.11</v>
      </c>
      <c r="M18" s="22">
        <f t="shared" si="3"/>
        <v>60588.13</v>
      </c>
      <c r="N18" s="22">
        <f t="shared" si="3"/>
        <v>32556.45</v>
      </c>
      <c r="O18" s="27">
        <f aca="true" t="shared" si="4" ref="O18:O23">SUM(B18:N18)</f>
        <v>1353628.76</v>
      </c>
    </row>
    <row r="19" spans="1:23" ht="18.75" customHeight="1">
      <c r="A19" s="26" t="s">
        <v>36</v>
      </c>
      <c r="B19" s="16">
        <f>IF(B15&lt;&gt;0,ROUND((B15-1)*B18,2),0)</f>
        <v>181404.88</v>
      </c>
      <c r="C19" s="22">
        <f aca="true" t="shared" si="5" ref="C19:N19">IF(C15&lt;&gt;0,ROUND((C15-1)*C18,2),0)</f>
        <v>138766.6</v>
      </c>
      <c r="D19" s="22">
        <f t="shared" si="5"/>
        <v>121161.01</v>
      </c>
      <c r="E19" s="22">
        <f t="shared" si="5"/>
        <v>20808.57</v>
      </c>
      <c r="F19" s="22">
        <f t="shared" si="5"/>
        <v>161332.67</v>
      </c>
      <c r="G19" s="22">
        <f t="shared" si="5"/>
        <v>191052.02</v>
      </c>
      <c r="H19" s="22">
        <f t="shared" si="5"/>
        <v>41970.7</v>
      </c>
      <c r="I19" s="22">
        <f t="shared" si="5"/>
        <v>128415.55</v>
      </c>
      <c r="J19" s="22">
        <f t="shared" si="5"/>
        <v>157335.7</v>
      </c>
      <c r="K19" s="22">
        <f t="shared" si="5"/>
        <v>163204.14</v>
      </c>
      <c r="L19" s="22">
        <f t="shared" si="5"/>
        <v>159471.32</v>
      </c>
      <c r="M19" s="22">
        <f t="shared" si="5"/>
        <v>58483.86</v>
      </c>
      <c r="N19" s="22">
        <f t="shared" si="5"/>
        <v>37168.81</v>
      </c>
      <c r="O19" s="27">
        <f t="shared" si="4"/>
        <v>1560575.83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34962.92</v>
      </c>
      <c r="C23" s="22">
        <v>32543.8</v>
      </c>
      <c r="D23" s="22">
        <v>12816.47</v>
      </c>
      <c r="E23" s="22">
        <v>6910.48</v>
      </c>
      <c r="F23" s="22">
        <v>14569.78</v>
      </c>
      <c r="G23" s="22">
        <v>14651.12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273934.98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-23179.2</v>
      </c>
      <c r="C25" s="31">
        <f>+C26+C28+C39+C40+C43-C44</f>
        <v>-18238</v>
      </c>
      <c r="D25" s="31">
        <f t="shared" si="6"/>
        <v>-16451.6</v>
      </c>
      <c r="E25" s="31">
        <f t="shared" si="6"/>
        <v>-2129.6</v>
      </c>
      <c r="F25" s="31">
        <f t="shared" si="6"/>
        <v>-12179.2</v>
      </c>
      <c r="G25" s="31">
        <f t="shared" si="6"/>
        <v>-14027.2</v>
      </c>
      <c r="H25" s="31">
        <f t="shared" si="6"/>
        <v>-2653.2</v>
      </c>
      <c r="I25" s="31">
        <f t="shared" si="6"/>
        <v>-17204</v>
      </c>
      <c r="J25" s="31">
        <f t="shared" si="6"/>
        <v>-15430.8</v>
      </c>
      <c r="K25" s="31">
        <f t="shared" si="6"/>
        <v>-18251.2</v>
      </c>
      <c r="L25" s="31">
        <f t="shared" si="6"/>
        <v>-14115.2</v>
      </c>
      <c r="M25" s="31">
        <f t="shared" si="6"/>
        <v>-4263.6</v>
      </c>
      <c r="N25" s="31">
        <f t="shared" si="6"/>
        <v>-3352.8</v>
      </c>
      <c r="O25" s="31">
        <f t="shared" si="6"/>
        <v>-161475.6</v>
      </c>
    </row>
    <row r="26" spans="1:15" ht="18.75" customHeight="1">
      <c r="A26" s="26" t="s">
        <v>42</v>
      </c>
      <c r="B26" s="32">
        <f>+B27</f>
        <v>-23179.2</v>
      </c>
      <c r="C26" s="32">
        <f>+C27</f>
        <v>-18238</v>
      </c>
      <c r="D26" s="32">
        <f aca="true" t="shared" si="7" ref="D26:O26">+D27</f>
        <v>-16451.6</v>
      </c>
      <c r="E26" s="32">
        <f t="shared" si="7"/>
        <v>-2129.6</v>
      </c>
      <c r="F26" s="32">
        <f t="shared" si="7"/>
        <v>-12179.2</v>
      </c>
      <c r="G26" s="32">
        <f t="shared" si="7"/>
        <v>-14027.2</v>
      </c>
      <c r="H26" s="32">
        <f t="shared" si="7"/>
        <v>-2653.2</v>
      </c>
      <c r="I26" s="32">
        <f t="shared" si="7"/>
        <v>-17204</v>
      </c>
      <c r="J26" s="32">
        <f t="shared" si="7"/>
        <v>-15430.8</v>
      </c>
      <c r="K26" s="32">
        <f t="shared" si="7"/>
        <v>-18251.2</v>
      </c>
      <c r="L26" s="32">
        <f t="shared" si="7"/>
        <v>-14115.2</v>
      </c>
      <c r="M26" s="32">
        <f t="shared" si="7"/>
        <v>-4263.6</v>
      </c>
      <c r="N26" s="32">
        <f t="shared" si="7"/>
        <v>-3352.8</v>
      </c>
      <c r="O26" s="32">
        <f t="shared" si="7"/>
        <v>-161475.6</v>
      </c>
    </row>
    <row r="27" spans="1:26" ht="18.75" customHeight="1">
      <c r="A27" s="28" t="s">
        <v>43</v>
      </c>
      <c r="B27" s="16">
        <f>ROUND((-B9)*$G$3,2)</f>
        <v>-23179.2</v>
      </c>
      <c r="C27" s="16">
        <f aca="true" t="shared" si="8" ref="C27:N27">ROUND((-C9)*$G$3,2)</f>
        <v>-18238</v>
      </c>
      <c r="D27" s="16">
        <f t="shared" si="8"/>
        <v>-16451.6</v>
      </c>
      <c r="E27" s="16">
        <f t="shared" si="8"/>
        <v>-2129.6</v>
      </c>
      <c r="F27" s="16">
        <f t="shared" si="8"/>
        <v>-12179.2</v>
      </c>
      <c r="G27" s="16">
        <f t="shared" si="8"/>
        <v>-14027.2</v>
      </c>
      <c r="H27" s="16">
        <f t="shared" si="8"/>
        <v>-2653.2</v>
      </c>
      <c r="I27" s="16">
        <f t="shared" si="8"/>
        <v>-17204</v>
      </c>
      <c r="J27" s="16">
        <f t="shared" si="8"/>
        <v>-15430.8</v>
      </c>
      <c r="K27" s="16">
        <f t="shared" si="8"/>
        <v>-18251.2</v>
      </c>
      <c r="L27" s="16">
        <f t="shared" si="8"/>
        <v>-14115.2</v>
      </c>
      <c r="M27" s="16">
        <f t="shared" si="8"/>
        <v>-4263.6</v>
      </c>
      <c r="N27" s="16">
        <f t="shared" si="8"/>
        <v>-3352.8</v>
      </c>
      <c r="O27" s="33">
        <f aca="true" t="shared" si="9" ref="O27:O44">SUM(B27:N27)</f>
        <v>-161475.6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410803.55</v>
      </c>
      <c r="C42" s="37">
        <f aca="true" t="shared" si="11" ref="C42:N42">+C17+C25</f>
        <v>300701.62</v>
      </c>
      <c r="D42" s="37">
        <f t="shared" si="11"/>
        <v>259542.79999999996</v>
      </c>
      <c r="E42" s="37">
        <f t="shared" si="11"/>
        <v>71324.19999999998</v>
      </c>
      <c r="F42" s="37">
        <f t="shared" si="11"/>
        <v>290833.98000000004</v>
      </c>
      <c r="G42" s="37">
        <f t="shared" si="11"/>
        <v>317943.85</v>
      </c>
      <c r="H42" s="37">
        <f t="shared" si="11"/>
        <v>66777.62000000001</v>
      </c>
      <c r="I42" s="37">
        <f t="shared" si="11"/>
        <v>280763.62</v>
      </c>
      <c r="J42" s="37">
        <f t="shared" si="11"/>
        <v>306965.6500000001</v>
      </c>
      <c r="K42" s="37">
        <f t="shared" si="11"/>
        <v>385505.52</v>
      </c>
      <c r="L42" s="37">
        <f t="shared" si="11"/>
        <v>364119.73999999993</v>
      </c>
      <c r="M42" s="37">
        <f t="shared" si="11"/>
        <v>153641.20999999996</v>
      </c>
      <c r="N42" s="37">
        <f t="shared" si="11"/>
        <v>81791.26999999999</v>
      </c>
      <c r="O42" s="37">
        <f>SUM(B42:N42)</f>
        <v>3290714.63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410803.55</v>
      </c>
      <c r="C48" s="52">
        <f t="shared" si="12"/>
        <v>300701.61</v>
      </c>
      <c r="D48" s="52">
        <f t="shared" si="12"/>
        <v>259542.8</v>
      </c>
      <c r="E48" s="52">
        <f t="shared" si="12"/>
        <v>71324.19</v>
      </c>
      <c r="F48" s="52">
        <f t="shared" si="12"/>
        <v>290833.98</v>
      </c>
      <c r="G48" s="52">
        <f t="shared" si="12"/>
        <v>317943.86</v>
      </c>
      <c r="H48" s="52">
        <f t="shared" si="12"/>
        <v>66777.63</v>
      </c>
      <c r="I48" s="52">
        <f t="shared" si="12"/>
        <v>280763.63</v>
      </c>
      <c r="J48" s="52">
        <f t="shared" si="12"/>
        <v>306965.64</v>
      </c>
      <c r="K48" s="52">
        <f t="shared" si="12"/>
        <v>385505.52</v>
      </c>
      <c r="L48" s="52">
        <f t="shared" si="12"/>
        <v>364119.75</v>
      </c>
      <c r="M48" s="52">
        <f t="shared" si="12"/>
        <v>153641.21</v>
      </c>
      <c r="N48" s="52">
        <f t="shared" si="12"/>
        <v>81791.28</v>
      </c>
      <c r="O48" s="37">
        <f t="shared" si="12"/>
        <v>3290714.6499999994</v>
      </c>
      <c r="Q48"/>
    </row>
    <row r="49" spans="1:18" ht="18.75" customHeight="1">
      <c r="A49" s="26" t="s">
        <v>61</v>
      </c>
      <c r="B49" s="52">
        <v>335635.42</v>
      </c>
      <c r="C49" s="52">
        <v>225617.42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561252.84</v>
      </c>
      <c r="P49"/>
      <c r="Q49"/>
      <c r="R49" s="44"/>
    </row>
    <row r="50" spans="1:16" ht="18.75" customHeight="1">
      <c r="A50" s="26" t="s">
        <v>62</v>
      </c>
      <c r="B50" s="52">
        <v>75168.13</v>
      </c>
      <c r="C50" s="52">
        <v>75084.19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150252.32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259542.8</v>
      </c>
      <c r="E51" s="53">
        <v>0</v>
      </c>
      <c r="F51" s="53">
        <v>0</v>
      </c>
      <c r="G51" s="53">
        <v>0</v>
      </c>
      <c r="H51" s="52">
        <v>66777.63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326320.43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71324.19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71324.19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290833.98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290833.98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317943.86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317943.86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280763.63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280763.63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306965.64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306965.64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385505.52</v>
      </c>
      <c r="L57" s="32">
        <v>364119.75</v>
      </c>
      <c r="M57" s="53">
        <v>0</v>
      </c>
      <c r="N57" s="53">
        <v>0</v>
      </c>
      <c r="O57" s="37">
        <f t="shared" si="13"/>
        <v>749625.27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153641.21</v>
      </c>
      <c r="N58" s="53">
        <v>0</v>
      </c>
      <c r="O58" s="37">
        <f t="shared" si="13"/>
        <v>153641.21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81791.28</v>
      </c>
      <c r="O59" s="56">
        <f t="shared" si="13"/>
        <v>81791.28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2020-06-25T17:20:52Z</dcterms:modified>
  <cp:category/>
  <cp:version/>
  <cp:contentType/>
  <cp:contentStatus/>
</cp:coreProperties>
</file>