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<sst xmlns="http://schemas.openxmlformats.org/spreadsheetml/2006/main" count="77" uniqueCount="74">
  <si>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</si>
  <si>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</si>
  <si>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</si>
  <si>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</si>
  <si>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</si>
  <si>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</si>
  <si>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</si>
  <si>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</si>
  <si>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</si>
  <si>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</si>
  <si>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</si>
  <si>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</si>
  <si>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</si>
  <si>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</si>
  <si>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</si>
  <si>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</si>
  <si>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</si>
  <si>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</si>
  <si>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</si>
  <si>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</si>
  <si>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</si>
  <si>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</si>
  <si>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</si>
  <si>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</si>
  <si>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</si>
  <si>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</si>
  <si>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</si>
  <si>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</si>
  <si>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</si>
  <si>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</si>
  <si>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</si>
  <si>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</si>
  <si>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</si>
  <si>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</si>
  <si>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</si>
  <si>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</si>
  <si>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</si>
  <si>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</si>
  <si>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</si>
  <si>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</si>
  <si>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</si>
  <si>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</si>
  <si>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</si>
  <si>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</si>
  <si>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</si>
  <si>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</si>
  <si>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</si>
  <si>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</si>
  <si>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</si>
  <si>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</si>
  <si>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</si>
  <si>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</si>
  <si>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</si>
  <si>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</si>
  <si>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</si>
  <si>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</si>
  <si>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</si>
  <si>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</si>
  <si>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</si>
  <si>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</si>
  <si>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</si>
  <si>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</si>
  <si>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</si>
  <si>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</si>
  <si>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</si>
  <si>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</si>
  <si>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</si>
  <si>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</si>
  <si>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</si>
  <si>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</si>
  <si>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</si>
  <si>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19/06/20 - VENCIMENTO 26/06/20</t>
  </si>
  <si>
    <t>5.3. Revisão de Remuneração pelo Transporte Coletivo (1)</t>
  </si>
  <si>
    <t>Nota: (1) Revisão de pasageiros.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</si>
</sst>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214504</v>
      </c>
      <c r="C7" s="9">
        <f t="shared" si="0"/>
        <v>147547</v>
      </c>
      <c r="D7" s="9">
        <f t="shared" si="0"/>
        <v>173447</v>
      </c>
      <c r="E7" s="9">
        <f t="shared" si="0"/>
        <v>34816</v>
      </c>
      <c r="F7" s="9">
        <f t="shared" si="0"/>
        <v>123915</v>
      </c>
      <c r="G7" s="9">
        <f t="shared" si="0"/>
        <v>174845</v>
      </c>
      <c r="H7" s="9">
        <f t="shared" si="0"/>
        <v>29283</v>
      </c>
      <c r="I7" s="9">
        <f t="shared" si="0"/>
        <v>149342</v>
      </c>
      <c r="J7" s="9">
        <f t="shared" si="0"/>
        <v>135588</v>
      </c>
      <c r="K7" s="9">
        <f t="shared" si="0"/>
        <v>196446</v>
      </c>
      <c r="L7" s="9">
        <f t="shared" si="0"/>
        <v>153764</v>
      </c>
      <c r="M7" s="9">
        <f t="shared" si="0"/>
        <v>60176</v>
      </c>
      <c r="N7" s="9">
        <f t="shared" si="0"/>
        <v>43101</v>
      </c>
      <c r="O7" s="9">
        <f t="shared" si="0"/>
        <v>1636774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10482</v>
      </c>
      <c r="C8" s="11">
        <f t="shared" si="1"/>
        <v>9052</v>
      </c>
      <c r="D8" s="11">
        <f t="shared" si="1"/>
        <v>7539</v>
      </c>
      <c r="E8" s="11">
        <f t="shared" si="1"/>
        <v>1264</v>
      </c>
      <c r="F8" s="11">
        <f t="shared" si="1"/>
        <v>5117</v>
      </c>
      <c r="G8" s="11">
        <f t="shared" si="1"/>
        <v>8001</v>
      </c>
      <c r="H8" s="11">
        <f t="shared" si="1"/>
        <v>1521</v>
      </c>
      <c r="I8" s="11">
        <f t="shared" si="1"/>
        <v>8806</v>
      </c>
      <c r="J8" s="11">
        <f t="shared" si="1"/>
        <v>7557</v>
      </c>
      <c r="K8" s="11">
        <f t="shared" si="1"/>
        <v>7216</v>
      </c>
      <c r="L8" s="11">
        <f t="shared" si="1"/>
        <v>5955</v>
      </c>
      <c r="M8" s="11">
        <f t="shared" si="1"/>
        <v>2536</v>
      </c>
      <c r="N8" s="11">
        <f t="shared" si="1"/>
        <v>2523</v>
      </c>
      <c r="O8" s="11">
        <f t="shared" si="1"/>
        <v>77569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10482</v>
      </c>
      <c r="C9" s="11">
        <v>9052</v>
      </c>
      <c r="D9" s="11">
        <v>7539</v>
      </c>
      <c r="E9" s="11">
        <v>1264</v>
      </c>
      <c r="F9" s="11">
        <v>5117</v>
      </c>
      <c r="G9" s="11">
        <v>8001</v>
      </c>
      <c r="H9" s="11">
        <v>1516</v>
      </c>
      <c r="I9" s="11">
        <v>8806</v>
      </c>
      <c r="J9" s="11">
        <v>7557</v>
      </c>
      <c r="K9" s="11">
        <v>7213</v>
      </c>
      <c r="L9" s="11">
        <v>5955</v>
      </c>
      <c r="M9" s="11">
        <v>2535</v>
      </c>
      <c r="N9" s="11">
        <v>2523</v>
      </c>
      <c r="O9" s="11">
        <f>SUM(B9:N9)</f>
        <v>77560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5</v>
      </c>
      <c r="I10" s="13">
        <v>0</v>
      </c>
      <c r="J10" s="13">
        <v>0</v>
      </c>
      <c r="K10" s="13">
        <v>3</v>
      </c>
      <c r="L10" s="13">
        <v>0</v>
      </c>
      <c r="M10" s="13">
        <v>1</v>
      </c>
      <c r="N10" s="13">
        <v>0</v>
      </c>
      <c r="O10" s="11">
        <f>SUM(B10:N10)</f>
        <v>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204022</v>
      </c>
      <c r="C11" s="13">
        <v>138495</v>
      </c>
      <c r="D11" s="13">
        <v>165908</v>
      </c>
      <c r="E11" s="13">
        <v>33552</v>
      </c>
      <c r="F11" s="13">
        <v>118798</v>
      </c>
      <c r="G11" s="13">
        <v>166844</v>
      </c>
      <c r="H11" s="13">
        <v>27762</v>
      </c>
      <c r="I11" s="13">
        <v>140536</v>
      </c>
      <c r="J11" s="13">
        <v>128031</v>
      </c>
      <c r="K11" s="13">
        <v>189230</v>
      </c>
      <c r="L11" s="13">
        <v>147809</v>
      </c>
      <c r="M11" s="13">
        <v>57640</v>
      </c>
      <c r="N11" s="13">
        <v>40578</v>
      </c>
      <c r="O11" s="11">
        <f>SUM(B11:N11)</f>
        <v>1559205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2.021250974215037</v>
      </c>
      <c r="C15" s="19">
        <v>2.182546182658386</v>
      </c>
      <c r="D15" s="19">
        <v>1.928476869981456</v>
      </c>
      <c r="E15" s="19">
        <v>1.52053032628154</v>
      </c>
      <c r="F15" s="19">
        <v>2.461779869064152</v>
      </c>
      <c r="G15" s="19">
        <v>2.882100708081473</v>
      </c>
      <c r="H15" s="19">
        <v>2.851494722438516</v>
      </c>
      <c r="I15" s="19">
        <v>2.101373563767409</v>
      </c>
      <c r="J15" s="19">
        <v>2.315603777305051</v>
      </c>
      <c r="K15" s="19">
        <v>1.955456961078106</v>
      </c>
      <c r="L15" s="19">
        <v>2.038954516486014</v>
      </c>
      <c r="M15" s="19">
        <v>1.96526924885942</v>
      </c>
      <c r="N15" s="19">
        <v>2.141672821971658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1043621.9000000001</v>
      </c>
      <c r="C17" s="24">
        <f aca="true" t="shared" si="2" ref="C17:O17">C18+C19+C20+C21+C22+C23</f>
        <v>805907.34</v>
      </c>
      <c r="D17" s="24">
        <f t="shared" si="2"/>
        <v>701076.2</v>
      </c>
      <c r="E17" s="24">
        <f t="shared" si="2"/>
        <v>195895.95</v>
      </c>
      <c r="F17" s="24">
        <f t="shared" si="2"/>
        <v>746414.84</v>
      </c>
      <c r="G17" s="24">
        <f t="shared" si="2"/>
        <v>1010515</v>
      </c>
      <c r="H17" s="24">
        <f t="shared" si="2"/>
        <v>220548.04</v>
      </c>
      <c r="I17" s="24">
        <f t="shared" si="2"/>
        <v>771360.63</v>
      </c>
      <c r="J17" s="24">
        <f t="shared" si="2"/>
        <v>768882.6</v>
      </c>
      <c r="K17" s="24">
        <f t="shared" si="2"/>
        <v>906938.34</v>
      </c>
      <c r="L17" s="24">
        <f t="shared" si="2"/>
        <v>842921.0800000001</v>
      </c>
      <c r="M17" s="24">
        <f t="shared" si="2"/>
        <v>377712.71</v>
      </c>
      <c r="N17" s="24">
        <f t="shared" si="2"/>
        <v>254460.23</v>
      </c>
      <c r="O17" s="24">
        <f t="shared" si="2"/>
        <v>8646254.86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479244.84</v>
      </c>
      <c r="C18" s="22">
        <f t="shared" si="3"/>
        <v>340464.7</v>
      </c>
      <c r="D18" s="22">
        <f t="shared" si="3"/>
        <v>350917.97</v>
      </c>
      <c r="E18" s="22">
        <f t="shared" si="3"/>
        <v>120501.66</v>
      </c>
      <c r="F18" s="22">
        <f t="shared" si="3"/>
        <v>290481.54</v>
      </c>
      <c r="G18" s="22">
        <f t="shared" si="3"/>
        <v>336943.8</v>
      </c>
      <c r="H18" s="22">
        <f t="shared" si="3"/>
        <v>75664.34</v>
      </c>
      <c r="I18" s="22">
        <f t="shared" si="3"/>
        <v>341873.71</v>
      </c>
      <c r="J18" s="22">
        <f t="shared" si="3"/>
        <v>312408.31</v>
      </c>
      <c r="K18" s="22">
        <f t="shared" si="3"/>
        <v>428134.41</v>
      </c>
      <c r="L18" s="22">
        <f t="shared" si="3"/>
        <v>381396.23</v>
      </c>
      <c r="M18" s="22">
        <f t="shared" si="3"/>
        <v>172434.33</v>
      </c>
      <c r="N18" s="22">
        <f t="shared" si="3"/>
        <v>111614.35</v>
      </c>
      <c r="O18" s="27">
        <f aca="true" t="shared" si="4" ref="O18:O23">SUM(B18:N18)</f>
        <v>3742080.1900000004</v>
      </c>
    </row>
    <row r="19" spans="1:23" ht="18.75" customHeight="1">
      <c r="A19" s="26" t="s">
        <v>36</v>
      </c>
      <c r="B19" s="16">
        <f>IF(B15&lt;&gt;0,ROUND((B15-1)*B18,2),0)</f>
        <v>489429.26</v>
      </c>
      <c r="C19" s="22">
        <f aca="true" t="shared" si="5" ref="C19:N19">IF(C15&lt;&gt;0,ROUND((C15-1)*C18,2),0)</f>
        <v>402615.23</v>
      </c>
      <c r="D19" s="22">
        <f t="shared" si="5"/>
        <v>325819.22</v>
      </c>
      <c r="E19" s="22">
        <f t="shared" si="5"/>
        <v>62724.77</v>
      </c>
      <c r="F19" s="22">
        <f t="shared" si="5"/>
        <v>424620.07</v>
      </c>
      <c r="G19" s="22">
        <f t="shared" si="5"/>
        <v>634162.16</v>
      </c>
      <c r="H19" s="22">
        <f t="shared" si="5"/>
        <v>140092.13</v>
      </c>
      <c r="I19" s="22">
        <f t="shared" si="5"/>
        <v>376530.67</v>
      </c>
      <c r="J19" s="22">
        <f t="shared" si="5"/>
        <v>411005.55</v>
      </c>
      <c r="K19" s="22">
        <f t="shared" si="5"/>
        <v>409064</v>
      </c>
      <c r="L19" s="22">
        <f t="shared" si="5"/>
        <v>396253.34</v>
      </c>
      <c r="M19" s="22">
        <f t="shared" si="5"/>
        <v>166445.56</v>
      </c>
      <c r="N19" s="22">
        <f t="shared" si="5"/>
        <v>127427.07</v>
      </c>
      <c r="O19" s="27">
        <f t="shared" si="4"/>
        <v>4366189.029999999</v>
      </c>
      <c r="W19" s="63"/>
    </row>
    <row r="20" spans="1:15" ht="18.75" customHeight="1">
      <c r="A20" s="26" t="s">
        <v>37</v>
      </c>
      <c r="B20" s="22">
        <v>37248.9</v>
      </c>
      <c r="C20" s="22">
        <v>27547.63</v>
      </c>
      <c r="D20" s="22">
        <v>11522.54</v>
      </c>
      <c r="E20" s="22">
        <v>5759.04</v>
      </c>
      <c r="F20" s="22">
        <v>15375.46</v>
      </c>
      <c r="G20" s="22">
        <v>23389.93</v>
      </c>
      <c r="H20" s="22">
        <v>4791.57</v>
      </c>
      <c r="I20" s="22">
        <v>16321.83</v>
      </c>
      <c r="J20" s="22">
        <v>23293.84</v>
      </c>
      <c r="K20" s="22">
        <v>35579.3</v>
      </c>
      <c r="L20" s="22">
        <v>31009.54</v>
      </c>
      <c r="M20" s="22">
        <v>13131.8</v>
      </c>
      <c r="N20" s="22">
        <v>6767.37</v>
      </c>
      <c r="O20" s="27">
        <f t="shared" si="4"/>
        <v>251738.74999999997</v>
      </c>
    </row>
    <row r="21" spans="1:15" ht="18.75" customHeight="1">
      <c r="A21" s="26" t="s">
        <v>38</v>
      </c>
      <c r="B21" s="22">
        <v>2735.98</v>
      </c>
      <c r="C21" s="22">
        <v>2735.98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12311.91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34962.92</v>
      </c>
      <c r="C23" s="22">
        <v>32543.8</v>
      </c>
      <c r="D23" s="22">
        <v>12816.47</v>
      </c>
      <c r="E23" s="22">
        <v>6910.48</v>
      </c>
      <c r="F23" s="22">
        <v>14569.78</v>
      </c>
      <c r="G23" s="22">
        <v>14651.12</v>
      </c>
      <c r="H23" s="22">
        <v>0</v>
      </c>
      <c r="I23" s="22">
        <v>36634.42</v>
      </c>
      <c r="J23" s="22">
        <v>22174.9</v>
      </c>
      <c r="K23" s="22">
        <v>32792.64</v>
      </c>
      <c r="L23" s="22">
        <v>32893.98</v>
      </c>
      <c r="M23" s="22">
        <v>25701.02</v>
      </c>
      <c r="N23" s="22">
        <v>7283.45</v>
      </c>
      <c r="O23" s="27">
        <f t="shared" si="4"/>
        <v>273934.98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-46120.8</v>
      </c>
      <c r="C25" s="31">
        <f>+C26+C28+C39+C40+C43-C44</f>
        <v>-39828.8</v>
      </c>
      <c r="D25" s="31">
        <f t="shared" si="6"/>
        <v>-33171.6</v>
      </c>
      <c r="E25" s="31">
        <f t="shared" si="6"/>
        <v>-5561.6</v>
      </c>
      <c r="F25" s="31">
        <f t="shared" si="6"/>
        <v>-22514.8</v>
      </c>
      <c r="G25" s="31">
        <f t="shared" si="6"/>
        <v>-35204.4</v>
      </c>
      <c r="H25" s="31">
        <f t="shared" si="6"/>
        <v>-6670.4</v>
      </c>
      <c r="I25" s="31">
        <f t="shared" si="6"/>
        <v>-38746.4</v>
      </c>
      <c r="J25" s="31">
        <f t="shared" si="6"/>
        <v>-33250.8</v>
      </c>
      <c r="K25" s="31">
        <f t="shared" si="6"/>
        <v>-206737.2</v>
      </c>
      <c r="L25" s="31">
        <f t="shared" si="6"/>
        <v>-26202</v>
      </c>
      <c r="M25" s="31">
        <f t="shared" si="6"/>
        <v>-11154</v>
      </c>
      <c r="N25" s="31">
        <f t="shared" si="6"/>
        <v>-11101.2</v>
      </c>
      <c r="O25" s="31">
        <f t="shared" si="6"/>
        <v>-516264</v>
      </c>
    </row>
    <row r="26" spans="1:15" ht="18.75" customHeight="1">
      <c r="A26" s="26" t="s">
        <v>42</v>
      </c>
      <c r="B26" s="32">
        <f>+B27</f>
        <v>-46120.8</v>
      </c>
      <c r="C26" s="32">
        <f>+C27</f>
        <v>-39828.8</v>
      </c>
      <c r="D26" s="32">
        <f aca="true" t="shared" si="7" ref="D26:O26">+D27</f>
        <v>-33171.6</v>
      </c>
      <c r="E26" s="32">
        <f t="shared" si="7"/>
        <v>-5561.6</v>
      </c>
      <c r="F26" s="32">
        <f t="shared" si="7"/>
        <v>-22514.8</v>
      </c>
      <c r="G26" s="32">
        <f t="shared" si="7"/>
        <v>-35204.4</v>
      </c>
      <c r="H26" s="32">
        <f t="shared" si="7"/>
        <v>-6670.4</v>
      </c>
      <c r="I26" s="32">
        <f t="shared" si="7"/>
        <v>-38746.4</v>
      </c>
      <c r="J26" s="32">
        <f t="shared" si="7"/>
        <v>-33250.8</v>
      </c>
      <c r="K26" s="32">
        <f t="shared" si="7"/>
        <v>-31737.2</v>
      </c>
      <c r="L26" s="32">
        <f t="shared" si="7"/>
        <v>-26202</v>
      </c>
      <c r="M26" s="32">
        <f t="shared" si="7"/>
        <v>-11154</v>
      </c>
      <c r="N26" s="32">
        <f t="shared" si="7"/>
        <v>-11101.2</v>
      </c>
      <c r="O26" s="32">
        <f t="shared" si="7"/>
        <v>-341264</v>
      </c>
    </row>
    <row r="27" spans="1:26" ht="18.75" customHeight="1">
      <c r="A27" s="28" t="s">
        <v>43</v>
      </c>
      <c r="B27" s="16">
        <f>ROUND((-B9)*$G$3,2)</f>
        <v>-46120.8</v>
      </c>
      <c r="C27" s="16">
        <f aca="true" t="shared" si="8" ref="C27:N27">ROUND((-C9)*$G$3,2)</f>
        <v>-39828.8</v>
      </c>
      <c r="D27" s="16">
        <f t="shared" si="8"/>
        <v>-33171.6</v>
      </c>
      <c r="E27" s="16">
        <f t="shared" si="8"/>
        <v>-5561.6</v>
      </c>
      <c r="F27" s="16">
        <f t="shared" si="8"/>
        <v>-22514.8</v>
      </c>
      <c r="G27" s="16">
        <f t="shared" si="8"/>
        <v>-35204.4</v>
      </c>
      <c r="H27" s="16">
        <f t="shared" si="8"/>
        <v>-6670.4</v>
      </c>
      <c r="I27" s="16">
        <f t="shared" si="8"/>
        <v>-38746.4</v>
      </c>
      <c r="J27" s="16">
        <f t="shared" si="8"/>
        <v>-33250.8</v>
      </c>
      <c r="K27" s="16">
        <f t="shared" si="8"/>
        <v>-31737.2</v>
      </c>
      <c r="L27" s="16">
        <f t="shared" si="8"/>
        <v>-26202</v>
      </c>
      <c r="M27" s="16">
        <f t="shared" si="8"/>
        <v>-11154</v>
      </c>
      <c r="N27" s="16">
        <f t="shared" si="8"/>
        <v>-11101.2</v>
      </c>
      <c r="O27" s="33">
        <f aca="true" t="shared" si="9" ref="O27:O44">SUM(B27:N27)</f>
        <v>-341264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72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-175000</v>
      </c>
      <c r="L39" s="36">
        <v>0</v>
      </c>
      <c r="M39" s="36">
        <v>0</v>
      </c>
      <c r="N39" s="36">
        <v>0</v>
      </c>
      <c r="O39" s="34">
        <f t="shared" si="9"/>
        <v>-175000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54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55</v>
      </c>
      <c r="B42" s="37">
        <f>+B17+B25</f>
        <v>997501.1000000001</v>
      </c>
      <c r="C42" s="37">
        <f aca="true" t="shared" si="11" ref="C42:N42">+C17+C25</f>
        <v>766078.5399999999</v>
      </c>
      <c r="D42" s="37">
        <f t="shared" si="11"/>
        <v>667904.6</v>
      </c>
      <c r="E42" s="37">
        <f t="shared" si="11"/>
        <v>190334.35</v>
      </c>
      <c r="F42" s="37">
        <f t="shared" si="11"/>
        <v>723900.0399999999</v>
      </c>
      <c r="G42" s="37">
        <f t="shared" si="11"/>
        <v>975310.6</v>
      </c>
      <c r="H42" s="37">
        <f t="shared" si="11"/>
        <v>213877.64</v>
      </c>
      <c r="I42" s="37">
        <f t="shared" si="11"/>
        <v>732614.23</v>
      </c>
      <c r="J42" s="37">
        <f t="shared" si="11"/>
        <v>735631.7999999999</v>
      </c>
      <c r="K42" s="37">
        <f t="shared" si="11"/>
        <v>700201.1399999999</v>
      </c>
      <c r="L42" s="37">
        <f t="shared" si="11"/>
        <v>816719.0800000001</v>
      </c>
      <c r="M42" s="37">
        <f t="shared" si="11"/>
        <v>366558.71</v>
      </c>
      <c r="N42" s="37">
        <f t="shared" si="11"/>
        <v>243359.03</v>
      </c>
      <c r="O42" s="37">
        <f>SUM(B42:N42)</f>
        <v>8129990.859999999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56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57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58</v>
      </c>
      <c r="B48" s="52">
        <f aca="true" t="shared" si="12" ref="B48:O48">SUM(B49:B59)</f>
        <v>997501.1</v>
      </c>
      <c r="C48" s="52">
        <f t="shared" si="12"/>
        <v>766078.54</v>
      </c>
      <c r="D48" s="52">
        <f t="shared" si="12"/>
        <v>667904.6</v>
      </c>
      <c r="E48" s="52">
        <f t="shared" si="12"/>
        <v>190334.34</v>
      </c>
      <c r="F48" s="52">
        <f t="shared" si="12"/>
        <v>723900.04</v>
      </c>
      <c r="G48" s="52">
        <f t="shared" si="12"/>
        <v>975310.6</v>
      </c>
      <c r="H48" s="52">
        <f t="shared" si="12"/>
        <v>213877.65</v>
      </c>
      <c r="I48" s="52">
        <f t="shared" si="12"/>
        <v>732614.22</v>
      </c>
      <c r="J48" s="52">
        <f t="shared" si="12"/>
        <v>735631.8</v>
      </c>
      <c r="K48" s="52">
        <f t="shared" si="12"/>
        <v>700201.15</v>
      </c>
      <c r="L48" s="52">
        <f t="shared" si="12"/>
        <v>816719.07</v>
      </c>
      <c r="M48" s="52">
        <f t="shared" si="12"/>
        <v>366558.7</v>
      </c>
      <c r="N48" s="52">
        <f t="shared" si="12"/>
        <v>243359.03</v>
      </c>
      <c r="O48" s="37">
        <f t="shared" si="12"/>
        <v>8129990.84</v>
      </c>
      <c r="Q48"/>
    </row>
    <row r="49" spans="1:18" ht="18.75" customHeight="1">
      <c r="A49" s="26" t="s">
        <v>59</v>
      </c>
      <c r="B49" s="52">
        <v>804993.46</v>
      </c>
      <c r="C49" s="52">
        <v>560688.81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1365682.27</v>
      </c>
      <c r="P49"/>
      <c r="Q49"/>
      <c r="R49" s="44"/>
    </row>
    <row r="50" spans="1:16" ht="18.75" customHeight="1">
      <c r="A50" s="26" t="s">
        <v>60</v>
      </c>
      <c r="B50" s="52">
        <v>192507.64</v>
      </c>
      <c r="C50" s="52">
        <v>205389.73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397897.37</v>
      </c>
      <c r="P50"/>
    </row>
    <row r="51" spans="1:17" ht="18.75" customHeight="1">
      <c r="A51" s="26" t="s">
        <v>61</v>
      </c>
      <c r="B51" s="53">
        <v>0</v>
      </c>
      <c r="C51" s="53">
        <v>0</v>
      </c>
      <c r="D51" s="32">
        <v>667904.6</v>
      </c>
      <c r="E51" s="53">
        <v>0</v>
      </c>
      <c r="F51" s="53">
        <v>0</v>
      </c>
      <c r="G51" s="53">
        <v>0</v>
      </c>
      <c r="H51" s="52">
        <v>213877.65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881782.25</v>
      </c>
      <c r="Q51"/>
    </row>
    <row r="52" spans="1:18" ht="18.75" customHeight="1">
      <c r="A52" s="26" t="s">
        <v>62</v>
      </c>
      <c r="B52" s="53">
        <v>0</v>
      </c>
      <c r="C52" s="53">
        <v>0</v>
      </c>
      <c r="D52" s="53">
        <v>0</v>
      </c>
      <c r="E52" s="32">
        <v>190334.34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190334.34</v>
      </c>
      <c r="R52"/>
    </row>
    <row r="53" spans="1:19" ht="18.75" customHeight="1">
      <c r="A53" s="26" t="s">
        <v>63</v>
      </c>
      <c r="B53" s="53">
        <v>0</v>
      </c>
      <c r="C53" s="53">
        <v>0</v>
      </c>
      <c r="D53" s="53">
        <v>0</v>
      </c>
      <c r="E53" s="53">
        <v>0</v>
      </c>
      <c r="F53" s="32">
        <v>723900.04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723900.04</v>
      </c>
      <c r="S53"/>
    </row>
    <row r="54" spans="1:20" ht="18.75" customHeight="1">
      <c r="A54" s="26" t="s">
        <v>64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975310.6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975310.6</v>
      </c>
      <c r="T54"/>
    </row>
    <row r="55" spans="1:21" ht="18.75" customHeight="1">
      <c r="A55" s="26" t="s">
        <v>65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732614.22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732614.22</v>
      </c>
      <c r="U55"/>
    </row>
    <row r="56" spans="1:22" ht="18.75" customHeight="1">
      <c r="A56" s="26" t="s">
        <v>66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735631.8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735631.8</v>
      </c>
      <c r="V56"/>
    </row>
    <row r="57" spans="1:23" ht="18.75" customHeight="1">
      <c r="A57" s="26" t="s">
        <v>67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700201.15</v>
      </c>
      <c r="L57" s="32">
        <v>816719.07</v>
      </c>
      <c r="M57" s="53">
        <v>0</v>
      </c>
      <c r="N57" s="53">
        <v>0</v>
      </c>
      <c r="O57" s="37">
        <f t="shared" si="13"/>
        <v>1516920.22</v>
      </c>
      <c r="P57"/>
      <c r="W57"/>
    </row>
    <row r="58" spans="1:25" ht="18.75" customHeight="1">
      <c r="A58" s="26" t="s">
        <v>68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366558.7</v>
      </c>
      <c r="N58" s="53">
        <v>0</v>
      </c>
      <c r="O58" s="37">
        <f t="shared" si="13"/>
        <v>366558.7</v>
      </c>
      <c r="R58"/>
      <c r="Y58"/>
    </row>
    <row r="59" spans="1:26" ht="18.75" customHeight="1">
      <c r="A59" s="39" t="s">
        <v>69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243359.03</v>
      </c>
      <c r="O59" s="56">
        <f t="shared" si="13"/>
        <v>243359.03</v>
      </c>
      <c r="P59"/>
      <c r="S59"/>
      <c r="Z59"/>
    </row>
    <row r="60" spans="1:12" ht="21" customHeight="1">
      <c r="A60" s="57" t="s">
        <v>73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2020-06-26T16:24:24Z</dcterms:modified>
  <cp:category/>
  <cp:version/>
  <cp:contentType/>
  <cp:contentStatus/>
</cp:coreProperties>
</file>