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<sst xmlns="http://schemas.openxmlformats.org/spreadsheetml/2006/main" count="77" uniqueCount="74">
  <si>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</si>
  <si>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</si>
  <si>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</si>
  <si>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</si>
  <si>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</si>
  <si>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</si>
  <si>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</si>
  <si>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</si>
  <si>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</si>
  <si>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</si>
  <si>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</si>
  <si>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</si>
  <si>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</si>
  <si>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</si>
  <si>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</si>
  <si>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</si>
  <si>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</si>
  <si>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</si>
  <si>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</si>
  <si>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</si>
  <si>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</si>
  <si>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</si>
  <si>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</si>
  <si>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</si>
  <si>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</si>
  <si>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</si>
  <si>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</si>
  <si>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</si>
  <si>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</si>
  <si>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</si>
  <si>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</si>
  <si>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</si>
  <si>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</si>
  <si>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</si>
  <si>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</si>
  <si>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</si>
  <si>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</si>
  <si>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</si>
  <si>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</si>
  <si>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</si>
  <si>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</si>
  <si>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</si>
  <si>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</si>
  <si>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</si>
  <si>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</si>
  <si>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</si>
  <si>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</si>
  <si>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</si>
  <si>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</si>
  <si>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</si>
  <si>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</si>
  <si>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</si>
  <si>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</si>
  <si>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</si>
  <si>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</si>
  <si>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</si>
  <si>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</si>
  <si>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</si>
  <si>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</si>
  <si>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</si>
  <si>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</si>
  <si>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</si>
  <si>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</si>
  <si>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</si>
  <si>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</si>
  <si>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</si>
  <si>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</si>
  <si>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</si>
  <si>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</si>
  <si>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</si>
  <si>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</si>
  <si>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</si>
  <si>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</si>
  <si>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17/06/20 - VENCIMENTO 24/06/20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</si>
</sst>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208999</v>
      </c>
      <c r="C7" s="9">
        <f t="shared" si="0"/>
        <v>146604</v>
      </c>
      <c r="D7" s="9">
        <f t="shared" si="0"/>
        <v>171724</v>
      </c>
      <c r="E7" s="9">
        <f t="shared" si="0"/>
        <v>34392</v>
      </c>
      <c r="F7" s="9">
        <f t="shared" si="0"/>
        <v>119981</v>
      </c>
      <c r="G7" s="9">
        <f t="shared" si="0"/>
        <v>180511</v>
      </c>
      <c r="H7" s="9">
        <f t="shared" si="0"/>
        <v>29165</v>
      </c>
      <c r="I7" s="9">
        <f t="shared" si="0"/>
        <v>145303</v>
      </c>
      <c r="J7" s="9">
        <f t="shared" si="0"/>
        <v>130259</v>
      </c>
      <c r="K7" s="9">
        <f t="shared" si="0"/>
        <v>190034</v>
      </c>
      <c r="L7" s="9">
        <f t="shared" si="0"/>
        <v>149965</v>
      </c>
      <c r="M7" s="9">
        <f t="shared" si="0"/>
        <v>59565</v>
      </c>
      <c r="N7" s="9">
        <f t="shared" si="0"/>
        <v>41619</v>
      </c>
      <c r="O7" s="9">
        <f t="shared" si="0"/>
        <v>1608121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9160</v>
      </c>
      <c r="C8" s="11">
        <f t="shared" si="1"/>
        <v>8213</v>
      </c>
      <c r="D8" s="11">
        <f t="shared" si="1"/>
        <v>6798</v>
      </c>
      <c r="E8" s="11">
        <f t="shared" si="1"/>
        <v>1147</v>
      </c>
      <c r="F8" s="11">
        <f t="shared" si="1"/>
        <v>4557</v>
      </c>
      <c r="G8" s="11">
        <f t="shared" si="1"/>
        <v>7481</v>
      </c>
      <c r="H8" s="11">
        <f t="shared" si="1"/>
        <v>1372</v>
      </c>
      <c r="I8" s="11">
        <f t="shared" si="1"/>
        <v>7980</v>
      </c>
      <c r="J8" s="11">
        <f t="shared" si="1"/>
        <v>6502</v>
      </c>
      <c r="K8" s="11">
        <f t="shared" si="1"/>
        <v>6281</v>
      </c>
      <c r="L8" s="11">
        <f t="shared" si="1"/>
        <v>5613</v>
      </c>
      <c r="M8" s="11">
        <f t="shared" si="1"/>
        <v>2304</v>
      </c>
      <c r="N8" s="11">
        <f t="shared" si="1"/>
        <v>2227</v>
      </c>
      <c r="O8" s="11">
        <f t="shared" si="1"/>
        <v>69635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9160</v>
      </c>
      <c r="C9" s="11">
        <v>8213</v>
      </c>
      <c r="D9" s="11">
        <v>6798</v>
      </c>
      <c r="E9" s="11">
        <v>1147</v>
      </c>
      <c r="F9" s="11">
        <v>4557</v>
      </c>
      <c r="G9" s="11">
        <v>7481</v>
      </c>
      <c r="H9" s="11">
        <v>1362</v>
      </c>
      <c r="I9" s="11">
        <v>7978</v>
      </c>
      <c r="J9" s="11">
        <v>6502</v>
      </c>
      <c r="K9" s="11">
        <v>6277</v>
      </c>
      <c r="L9" s="11">
        <v>5613</v>
      </c>
      <c r="M9" s="11">
        <v>2298</v>
      </c>
      <c r="N9" s="11">
        <v>2227</v>
      </c>
      <c r="O9" s="11">
        <f>SUM(B9:N9)</f>
        <v>69613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2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199839</v>
      </c>
      <c r="C11" s="13">
        <v>138391</v>
      </c>
      <c r="D11" s="13">
        <v>164926</v>
      </c>
      <c r="E11" s="13">
        <v>33245</v>
      </c>
      <c r="F11" s="13">
        <v>115424</v>
      </c>
      <c r="G11" s="13">
        <v>173030</v>
      </c>
      <c r="H11" s="13">
        <v>27793</v>
      </c>
      <c r="I11" s="13">
        <v>137323</v>
      </c>
      <c r="J11" s="13">
        <v>123757</v>
      </c>
      <c r="K11" s="13">
        <v>183753</v>
      </c>
      <c r="L11" s="13">
        <v>144352</v>
      </c>
      <c r="M11" s="13">
        <v>57261</v>
      </c>
      <c r="N11" s="13">
        <v>39392</v>
      </c>
      <c r="O11" s="11">
        <f>SUM(B11:N11)</f>
        <v>1538486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2.088931443601959</v>
      </c>
      <c r="C15" s="19">
        <v>2.218079184624831</v>
      </c>
      <c r="D15" s="19">
        <v>1.963364098115974</v>
      </c>
      <c r="E15" s="19">
        <v>1.55028816184227</v>
      </c>
      <c r="F15" s="19">
        <v>2.598079552048466</v>
      </c>
      <c r="G15" s="19">
        <v>2.784276817361423</v>
      </c>
      <c r="H15" s="19">
        <v>2.8879347018333</v>
      </c>
      <c r="I15" s="19">
        <v>2.216758950565257</v>
      </c>
      <c r="J15" s="19">
        <v>2.418590232479339</v>
      </c>
      <c r="K15" s="19">
        <v>2.042877935011315</v>
      </c>
      <c r="L15" s="19">
        <v>2.109225141503378</v>
      </c>
      <c r="M15" s="19">
        <v>2.002954610199071</v>
      </c>
      <c r="N15" s="19">
        <v>2.22050800529732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1050365.08</v>
      </c>
      <c r="C17" s="24">
        <f aca="true" t="shared" si="2" ref="C17:O17">C18+C19+C20+C21+C22+C23</f>
        <v>813178.6</v>
      </c>
      <c r="D17" s="24">
        <f t="shared" si="2"/>
        <v>706474.53</v>
      </c>
      <c r="E17" s="24">
        <f t="shared" si="2"/>
        <v>197206.75</v>
      </c>
      <c r="F17" s="24">
        <f t="shared" si="2"/>
        <v>762047.6799999999</v>
      </c>
      <c r="G17" s="24">
        <f t="shared" si="2"/>
        <v>1007310.59</v>
      </c>
      <c r="H17" s="24">
        <f t="shared" si="2"/>
        <v>222424.71000000002</v>
      </c>
      <c r="I17" s="24">
        <f t="shared" si="2"/>
        <v>790311.53</v>
      </c>
      <c r="J17" s="24">
        <f t="shared" si="2"/>
        <v>771359.65</v>
      </c>
      <c r="K17" s="24">
        <f t="shared" si="2"/>
        <v>915818.4600000001</v>
      </c>
      <c r="L17" s="24">
        <f t="shared" si="2"/>
        <v>849846.71</v>
      </c>
      <c r="M17" s="24">
        <f t="shared" si="2"/>
        <v>380704.14</v>
      </c>
      <c r="N17" s="24">
        <f t="shared" si="2"/>
        <v>254737.52</v>
      </c>
      <c r="O17" s="24">
        <f t="shared" si="2"/>
        <v>8721785.950000001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466945.57</v>
      </c>
      <c r="C18" s="22">
        <f t="shared" si="3"/>
        <v>338288.73</v>
      </c>
      <c r="D18" s="22">
        <f t="shared" si="3"/>
        <v>347432</v>
      </c>
      <c r="E18" s="22">
        <f t="shared" si="3"/>
        <v>119034.15</v>
      </c>
      <c r="F18" s="22">
        <f t="shared" si="3"/>
        <v>281259.46</v>
      </c>
      <c r="G18" s="22">
        <f t="shared" si="3"/>
        <v>347862.75</v>
      </c>
      <c r="H18" s="22">
        <f t="shared" si="3"/>
        <v>75359.44</v>
      </c>
      <c r="I18" s="22">
        <f t="shared" si="3"/>
        <v>332627.63</v>
      </c>
      <c r="J18" s="22">
        <f t="shared" si="3"/>
        <v>300129.76</v>
      </c>
      <c r="K18" s="22">
        <f t="shared" si="3"/>
        <v>414160.1</v>
      </c>
      <c r="L18" s="22">
        <f t="shared" si="3"/>
        <v>371973.19</v>
      </c>
      <c r="M18" s="22">
        <f t="shared" si="3"/>
        <v>170683.51</v>
      </c>
      <c r="N18" s="22">
        <f t="shared" si="3"/>
        <v>107776.56</v>
      </c>
      <c r="O18" s="27">
        <f aca="true" t="shared" si="4" ref="O18:O23">SUM(B18:N18)</f>
        <v>3673532.85</v>
      </c>
    </row>
    <row r="19" spans="1:23" ht="18.75" customHeight="1">
      <c r="A19" s="26" t="s">
        <v>36</v>
      </c>
      <c r="B19" s="16">
        <f>IF(B15&lt;&gt;0,ROUND((B15-1)*B18,2),0)</f>
        <v>508471.71</v>
      </c>
      <c r="C19" s="22">
        <f aca="true" t="shared" si="5" ref="C19:N19">IF(C15&lt;&gt;0,ROUND((C15-1)*C18,2),0)</f>
        <v>412062.46</v>
      </c>
      <c r="D19" s="22">
        <f t="shared" si="5"/>
        <v>334703.52</v>
      </c>
      <c r="E19" s="22">
        <f t="shared" si="5"/>
        <v>65503.08</v>
      </c>
      <c r="F19" s="22">
        <f t="shared" si="5"/>
        <v>449474.99</v>
      </c>
      <c r="G19" s="22">
        <f t="shared" si="5"/>
        <v>620683.44</v>
      </c>
      <c r="H19" s="22">
        <f t="shared" si="5"/>
        <v>142273.7</v>
      </c>
      <c r="I19" s="22">
        <f t="shared" si="5"/>
        <v>404727.65</v>
      </c>
      <c r="J19" s="22">
        <f t="shared" si="5"/>
        <v>425761.15</v>
      </c>
      <c r="K19" s="22">
        <f t="shared" si="5"/>
        <v>431918.43</v>
      </c>
      <c r="L19" s="22">
        <f t="shared" si="5"/>
        <v>412602.01</v>
      </c>
      <c r="M19" s="22">
        <f t="shared" si="5"/>
        <v>171187.81</v>
      </c>
      <c r="N19" s="22">
        <f t="shared" si="5"/>
        <v>131542.15</v>
      </c>
      <c r="O19" s="27">
        <f t="shared" si="4"/>
        <v>4510912.100000001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273290.33999999997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-40304</v>
      </c>
      <c r="C25" s="31">
        <f>+C26+C28+C39+C40+C43-C44</f>
        <v>-36137.2</v>
      </c>
      <c r="D25" s="31">
        <f t="shared" si="6"/>
        <v>-29911.2</v>
      </c>
      <c r="E25" s="31">
        <f t="shared" si="6"/>
        <v>-5046.8</v>
      </c>
      <c r="F25" s="31">
        <f t="shared" si="6"/>
        <v>-20050.8</v>
      </c>
      <c r="G25" s="31">
        <f t="shared" si="6"/>
        <v>-32916.4</v>
      </c>
      <c r="H25" s="31">
        <f t="shared" si="6"/>
        <v>-5992.8</v>
      </c>
      <c r="I25" s="31">
        <f t="shared" si="6"/>
        <v>-35103.2</v>
      </c>
      <c r="J25" s="31">
        <f t="shared" si="6"/>
        <v>-28608.8</v>
      </c>
      <c r="K25" s="31">
        <f t="shared" si="6"/>
        <v>-27618.8</v>
      </c>
      <c r="L25" s="31">
        <f t="shared" si="6"/>
        <v>-24697.2</v>
      </c>
      <c r="M25" s="31">
        <f t="shared" si="6"/>
        <v>-10111.2</v>
      </c>
      <c r="N25" s="31">
        <f t="shared" si="6"/>
        <v>-9798.8</v>
      </c>
      <c r="O25" s="31">
        <f t="shared" si="6"/>
        <v>-306297.19999999995</v>
      </c>
    </row>
    <row r="26" spans="1:15" ht="18.75" customHeight="1">
      <c r="A26" s="26" t="s">
        <v>42</v>
      </c>
      <c r="B26" s="32">
        <f>+B27</f>
        <v>-40304</v>
      </c>
      <c r="C26" s="32">
        <f>+C27</f>
        <v>-36137.2</v>
      </c>
      <c r="D26" s="32">
        <f aca="true" t="shared" si="7" ref="D26:O26">+D27</f>
        <v>-29911.2</v>
      </c>
      <c r="E26" s="32">
        <f t="shared" si="7"/>
        <v>-5046.8</v>
      </c>
      <c r="F26" s="32">
        <f t="shared" si="7"/>
        <v>-20050.8</v>
      </c>
      <c r="G26" s="32">
        <f t="shared" si="7"/>
        <v>-32916.4</v>
      </c>
      <c r="H26" s="32">
        <f t="shared" si="7"/>
        <v>-5992.8</v>
      </c>
      <c r="I26" s="32">
        <f t="shared" si="7"/>
        <v>-35103.2</v>
      </c>
      <c r="J26" s="32">
        <f t="shared" si="7"/>
        <v>-28608.8</v>
      </c>
      <c r="K26" s="32">
        <f t="shared" si="7"/>
        <v>-27618.8</v>
      </c>
      <c r="L26" s="32">
        <f t="shared" si="7"/>
        <v>-24697.2</v>
      </c>
      <c r="M26" s="32">
        <f t="shared" si="7"/>
        <v>-10111.2</v>
      </c>
      <c r="N26" s="32">
        <f t="shared" si="7"/>
        <v>-9798.8</v>
      </c>
      <c r="O26" s="32">
        <f t="shared" si="7"/>
        <v>-306297.19999999995</v>
      </c>
    </row>
    <row r="27" spans="1:26" ht="18.75" customHeight="1">
      <c r="A27" s="28" t="s">
        <v>43</v>
      </c>
      <c r="B27" s="16">
        <f>ROUND((-B9)*$G$3,2)</f>
        <v>-40304</v>
      </c>
      <c r="C27" s="16">
        <f aca="true" t="shared" si="8" ref="C27:N27">ROUND((-C9)*$G$3,2)</f>
        <v>-36137.2</v>
      </c>
      <c r="D27" s="16">
        <f t="shared" si="8"/>
        <v>-29911.2</v>
      </c>
      <c r="E27" s="16">
        <f t="shared" si="8"/>
        <v>-5046.8</v>
      </c>
      <c r="F27" s="16">
        <f t="shared" si="8"/>
        <v>-20050.8</v>
      </c>
      <c r="G27" s="16">
        <f t="shared" si="8"/>
        <v>-32916.4</v>
      </c>
      <c r="H27" s="16">
        <f t="shared" si="8"/>
        <v>-5992.8</v>
      </c>
      <c r="I27" s="16">
        <f t="shared" si="8"/>
        <v>-35103.2</v>
      </c>
      <c r="J27" s="16">
        <f t="shared" si="8"/>
        <v>-28608.8</v>
      </c>
      <c r="K27" s="16">
        <f t="shared" si="8"/>
        <v>-27618.8</v>
      </c>
      <c r="L27" s="16">
        <f t="shared" si="8"/>
        <v>-24697.2</v>
      </c>
      <c r="M27" s="16">
        <f t="shared" si="8"/>
        <v>-10111.2</v>
      </c>
      <c r="N27" s="16">
        <f t="shared" si="8"/>
        <v>-9798.8</v>
      </c>
      <c r="O27" s="33">
        <f aca="true" t="shared" si="9" ref="O27:O44">SUM(B27:N27)</f>
        <v>-306297.19999999995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1010061.0800000001</v>
      </c>
      <c r="C42" s="37">
        <f aca="true" t="shared" si="11" ref="C42:N42">+C17+C25</f>
        <v>777041.4</v>
      </c>
      <c r="D42" s="37">
        <f t="shared" si="11"/>
        <v>676563.3300000001</v>
      </c>
      <c r="E42" s="37">
        <f t="shared" si="11"/>
        <v>192159.95</v>
      </c>
      <c r="F42" s="37">
        <f t="shared" si="11"/>
        <v>741996.8799999999</v>
      </c>
      <c r="G42" s="37">
        <f t="shared" si="11"/>
        <v>974394.19</v>
      </c>
      <c r="H42" s="37">
        <f t="shared" si="11"/>
        <v>216431.91000000003</v>
      </c>
      <c r="I42" s="37">
        <f t="shared" si="11"/>
        <v>755208.3300000001</v>
      </c>
      <c r="J42" s="37">
        <f t="shared" si="11"/>
        <v>742750.85</v>
      </c>
      <c r="K42" s="37">
        <f t="shared" si="11"/>
        <v>888199.66</v>
      </c>
      <c r="L42" s="37">
        <f t="shared" si="11"/>
        <v>825149.51</v>
      </c>
      <c r="M42" s="37">
        <f t="shared" si="11"/>
        <v>370592.94</v>
      </c>
      <c r="N42" s="37">
        <f t="shared" si="11"/>
        <v>244938.72</v>
      </c>
      <c r="O42" s="37">
        <f>SUM(B42:N42)</f>
        <v>8415488.75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1010061.08</v>
      </c>
      <c r="C48" s="52">
        <f t="shared" si="12"/>
        <v>777041.3999999999</v>
      </c>
      <c r="D48" s="52">
        <f t="shared" si="12"/>
        <v>676563.32</v>
      </c>
      <c r="E48" s="52">
        <f t="shared" si="12"/>
        <v>192159.96</v>
      </c>
      <c r="F48" s="52">
        <f t="shared" si="12"/>
        <v>741996.88</v>
      </c>
      <c r="G48" s="52">
        <f t="shared" si="12"/>
        <v>974394.19</v>
      </c>
      <c r="H48" s="52">
        <f t="shared" si="12"/>
        <v>216431.92</v>
      </c>
      <c r="I48" s="52">
        <f t="shared" si="12"/>
        <v>755208.32</v>
      </c>
      <c r="J48" s="52">
        <f t="shared" si="12"/>
        <v>742750.85</v>
      </c>
      <c r="K48" s="52">
        <f t="shared" si="12"/>
        <v>888199.66</v>
      </c>
      <c r="L48" s="52">
        <f t="shared" si="12"/>
        <v>825149.51</v>
      </c>
      <c r="M48" s="52">
        <f t="shared" si="12"/>
        <v>370592.94</v>
      </c>
      <c r="N48" s="52">
        <f t="shared" si="12"/>
        <v>244938.73</v>
      </c>
      <c r="O48" s="37">
        <f t="shared" si="12"/>
        <v>8415488.76</v>
      </c>
      <c r="Q48"/>
    </row>
    <row r="49" spans="1:18" ht="18.75" customHeight="1">
      <c r="A49" s="26" t="s">
        <v>61</v>
      </c>
      <c r="B49" s="52">
        <v>815041.45</v>
      </c>
      <c r="C49" s="52">
        <v>568582.07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1383623.52</v>
      </c>
      <c r="P49"/>
      <c r="Q49"/>
      <c r="R49" s="44"/>
    </row>
    <row r="50" spans="1:16" ht="18.75" customHeight="1">
      <c r="A50" s="26" t="s">
        <v>62</v>
      </c>
      <c r="B50" s="52">
        <v>195019.63</v>
      </c>
      <c r="C50" s="52">
        <v>208459.33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403478.95999999996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676563.32</v>
      </c>
      <c r="E51" s="53">
        <v>0</v>
      </c>
      <c r="F51" s="53">
        <v>0</v>
      </c>
      <c r="G51" s="53">
        <v>0</v>
      </c>
      <c r="H51" s="52">
        <v>216431.92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892995.24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192159.96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192159.96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741996.88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741996.88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974394.19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974394.19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755208.32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755208.32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742750.85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742750.85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888199.66</v>
      </c>
      <c r="L57" s="32">
        <v>825149.51</v>
      </c>
      <c r="M57" s="53">
        <v>0</v>
      </c>
      <c r="N57" s="53">
        <v>0</v>
      </c>
      <c r="O57" s="37">
        <f t="shared" si="13"/>
        <v>1713349.17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370592.94</v>
      </c>
      <c r="N58" s="53">
        <v>0</v>
      </c>
      <c r="O58" s="37">
        <f t="shared" si="13"/>
        <v>370592.94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244938.73</v>
      </c>
      <c r="O59" s="56">
        <f t="shared" si="13"/>
        <v>244938.73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2020-06-23T15:56:12Z</dcterms:modified>
  <cp:category/>
  <cp:version/>
  <cp:contentType/>
  <cp:contentStatus/>
</cp:coreProperties>
</file>