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<sst xmlns="http://schemas.openxmlformats.org/spreadsheetml/2006/main" count="77" uniqueCount="74">
  <si>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</si>
  <si>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</si>
  <si>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</si>
  <si>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</si>
  <si>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</si>
  <si>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</si>
  <si>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</si>
  <si>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</si>
  <si>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</si>
  <si>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</si>
  <si>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</si>
  <si>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</si>
  <si>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</si>
  <si>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</si>
  <si>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</si>
  <si>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</si>
  <si>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</si>
  <si>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</si>
  <si>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</si>
  <si>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</si>
  <si>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</si>
  <si>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</si>
  <si>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</si>
  <si>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</si>
  <si>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</si>
  <si>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</si>
  <si>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</si>
  <si>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</si>
  <si>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</si>
  <si>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</si>
  <si>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</si>
  <si>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</si>
  <si>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</si>
  <si>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</si>
  <si>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</si>
  <si>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</si>
  <si>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</si>
  <si>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</si>
  <si>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</si>
  <si>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</si>
  <si>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</si>
  <si>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</si>
  <si>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</si>
  <si>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</si>
  <si>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</si>
  <si>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</si>
  <si>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</si>
  <si>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</si>
  <si>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</si>
  <si>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</si>
  <si>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</si>
  <si>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</si>
  <si>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</si>
  <si>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</si>
  <si>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</si>
  <si>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</si>
  <si>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</si>
  <si>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</si>
  <si>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</si>
  <si>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</si>
  <si>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</si>
  <si>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</si>
  <si>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</si>
  <si>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</si>
  <si>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</si>
  <si>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</si>
  <si>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</si>
  <si>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</si>
  <si>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</si>
  <si>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</si>
  <si>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</si>
  <si>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</si>
  <si>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</si>
  <si>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16/06/20 - VENCIMENTO 23/06/20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</si>
</sst>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206041</v>
      </c>
      <c r="C7" s="9">
        <f t="shared" si="0"/>
        <v>144804</v>
      </c>
      <c r="D7" s="9">
        <f t="shared" si="0"/>
        <v>168083</v>
      </c>
      <c r="E7" s="9">
        <f t="shared" si="0"/>
        <v>33721</v>
      </c>
      <c r="F7" s="9">
        <f t="shared" si="0"/>
        <v>116131</v>
      </c>
      <c r="G7" s="9">
        <f t="shared" si="0"/>
        <v>172288</v>
      </c>
      <c r="H7" s="9">
        <f t="shared" si="0"/>
        <v>28377</v>
      </c>
      <c r="I7" s="9">
        <f t="shared" si="0"/>
        <v>137967</v>
      </c>
      <c r="J7" s="9">
        <f t="shared" si="0"/>
        <v>118745</v>
      </c>
      <c r="K7" s="9">
        <f t="shared" si="0"/>
        <v>186801</v>
      </c>
      <c r="L7" s="9">
        <f t="shared" si="0"/>
        <v>148805</v>
      </c>
      <c r="M7" s="9">
        <f t="shared" si="0"/>
        <v>58119</v>
      </c>
      <c r="N7" s="9">
        <f t="shared" si="0"/>
        <v>41165</v>
      </c>
      <c r="O7" s="9">
        <f t="shared" si="0"/>
        <v>1561047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9415</v>
      </c>
      <c r="C8" s="11">
        <f t="shared" si="1"/>
        <v>8129</v>
      </c>
      <c r="D8" s="11">
        <f t="shared" si="1"/>
        <v>6971</v>
      </c>
      <c r="E8" s="11">
        <f t="shared" si="1"/>
        <v>1182</v>
      </c>
      <c r="F8" s="11">
        <f t="shared" si="1"/>
        <v>4417</v>
      </c>
      <c r="G8" s="11">
        <f t="shared" si="1"/>
        <v>7181</v>
      </c>
      <c r="H8" s="11">
        <f t="shared" si="1"/>
        <v>1387</v>
      </c>
      <c r="I8" s="11">
        <f t="shared" si="1"/>
        <v>7768</v>
      </c>
      <c r="J8" s="11">
        <f t="shared" si="1"/>
        <v>6130</v>
      </c>
      <c r="K8" s="11">
        <f t="shared" si="1"/>
        <v>6294</v>
      </c>
      <c r="L8" s="11">
        <f t="shared" si="1"/>
        <v>5638</v>
      </c>
      <c r="M8" s="11">
        <f t="shared" si="1"/>
        <v>2428</v>
      </c>
      <c r="N8" s="11">
        <f t="shared" si="1"/>
        <v>2267</v>
      </c>
      <c r="O8" s="11">
        <f t="shared" si="1"/>
        <v>69207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9415</v>
      </c>
      <c r="C9" s="11">
        <v>8129</v>
      </c>
      <c r="D9" s="11">
        <v>6971</v>
      </c>
      <c r="E9" s="11">
        <v>1182</v>
      </c>
      <c r="F9" s="11">
        <v>4417</v>
      </c>
      <c r="G9" s="11">
        <v>7181</v>
      </c>
      <c r="H9" s="11">
        <v>1381</v>
      </c>
      <c r="I9" s="11">
        <v>7768</v>
      </c>
      <c r="J9" s="11">
        <v>6130</v>
      </c>
      <c r="K9" s="11">
        <v>6291</v>
      </c>
      <c r="L9" s="11">
        <v>5637</v>
      </c>
      <c r="M9" s="11">
        <v>2427</v>
      </c>
      <c r="N9" s="11">
        <v>2267</v>
      </c>
      <c r="O9" s="11">
        <f>SUM(B9:N9)</f>
        <v>69196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0</v>
      </c>
      <c r="J10" s="13">
        <v>0</v>
      </c>
      <c r="K10" s="13">
        <v>3</v>
      </c>
      <c r="L10" s="13">
        <v>1</v>
      </c>
      <c r="M10" s="13">
        <v>1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196626</v>
      </c>
      <c r="C11" s="13">
        <v>136675</v>
      </c>
      <c r="D11" s="13">
        <v>161112</v>
      </c>
      <c r="E11" s="13">
        <v>32539</v>
      </c>
      <c r="F11" s="13">
        <v>111714</v>
      </c>
      <c r="G11" s="13">
        <v>165107</v>
      </c>
      <c r="H11" s="13">
        <v>26990</v>
      </c>
      <c r="I11" s="13">
        <v>130199</v>
      </c>
      <c r="J11" s="13">
        <v>112615</v>
      </c>
      <c r="K11" s="13">
        <v>180507</v>
      </c>
      <c r="L11" s="13">
        <v>143167</v>
      </c>
      <c r="M11" s="13">
        <v>55691</v>
      </c>
      <c r="N11" s="13">
        <v>38898</v>
      </c>
      <c r="O11" s="11">
        <f>SUM(B11:N11)</f>
        <v>1491840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2.114666123901152</v>
      </c>
      <c r="C15" s="19">
        <v>2.241236502404603</v>
      </c>
      <c r="D15" s="19">
        <v>1.998179754707908</v>
      </c>
      <c r="E15" s="19">
        <v>1.575854763050176</v>
      </c>
      <c r="F15" s="19">
        <v>2.670162545994572</v>
      </c>
      <c r="G15" s="19">
        <v>2.895394206713767</v>
      </c>
      <c r="H15" s="19">
        <v>2.955494657054749</v>
      </c>
      <c r="I15" s="19">
        <v>2.315855732935907</v>
      </c>
      <c r="J15" s="19">
        <v>2.607328606318815</v>
      </c>
      <c r="K15" s="19">
        <v>2.071961646241828</v>
      </c>
      <c r="L15" s="19">
        <v>2.122151853758469</v>
      </c>
      <c r="M15" s="19">
        <v>2.044760841858579</v>
      </c>
      <c r="N15" s="19">
        <v>2.241234780484826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1048406.4400000001</v>
      </c>
      <c r="C17" s="24">
        <f aca="true" t="shared" si="2" ref="C17:O17">C18+C19+C20+C21+C22+C23</f>
        <v>811703.4800000001</v>
      </c>
      <c r="D17" s="24">
        <f t="shared" si="2"/>
        <v>703851.0700000001</v>
      </c>
      <c r="E17" s="24">
        <f t="shared" si="2"/>
        <v>196590.29000000004</v>
      </c>
      <c r="F17" s="24">
        <f t="shared" si="2"/>
        <v>758223.03</v>
      </c>
      <c r="G17" s="24">
        <f t="shared" si="2"/>
        <v>1000082.18</v>
      </c>
      <c r="H17" s="24">
        <f t="shared" si="2"/>
        <v>221498.28000000003</v>
      </c>
      <c r="I17" s="24">
        <f t="shared" si="2"/>
        <v>784382.37</v>
      </c>
      <c r="J17" s="24">
        <f t="shared" si="2"/>
        <v>758834.76</v>
      </c>
      <c r="K17" s="24">
        <f t="shared" si="2"/>
        <v>913264.7300000001</v>
      </c>
      <c r="L17" s="24">
        <f t="shared" si="2"/>
        <v>848549.1</v>
      </c>
      <c r="M17" s="24">
        <f t="shared" si="2"/>
        <v>379367.26999999996</v>
      </c>
      <c r="N17" s="24">
        <f t="shared" si="2"/>
        <v>254336.41</v>
      </c>
      <c r="O17" s="24">
        <f t="shared" si="2"/>
        <v>8679089.409999998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460336.8</v>
      </c>
      <c r="C18" s="22">
        <f t="shared" si="3"/>
        <v>334135.23</v>
      </c>
      <c r="D18" s="22">
        <f t="shared" si="3"/>
        <v>340065.53</v>
      </c>
      <c r="E18" s="22">
        <f t="shared" si="3"/>
        <v>116711.75</v>
      </c>
      <c r="F18" s="22">
        <f t="shared" si="3"/>
        <v>272234.29</v>
      </c>
      <c r="G18" s="22">
        <f t="shared" si="3"/>
        <v>332016.2</v>
      </c>
      <c r="H18" s="22">
        <f t="shared" si="3"/>
        <v>73323.33</v>
      </c>
      <c r="I18" s="22">
        <f t="shared" si="3"/>
        <v>315834.06</v>
      </c>
      <c r="J18" s="22">
        <f t="shared" si="3"/>
        <v>273600.35</v>
      </c>
      <c r="K18" s="22">
        <f t="shared" si="3"/>
        <v>407114.1</v>
      </c>
      <c r="L18" s="22">
        <f t="shared" si="3"/>
        <v>369095.92</v>
      </c>
      <c r="M18" s="22">
        <f t="shared" si="3"/>
        <v>166539.99</v>
      </c>
      <c r="N18" s="22">
        <f t="shared" si="3"/>
        <v>106600.88</v>
      </c>
      <c r="O18" s="27">
        <f aca="true" t="shared" si="4" ref="O18:O23">SUM(B18:N18)</f>
        <v>3567608.4299999997</v>
      </c>
    </row>
    <row r="19" spans="1:23" ht="18.75" customHeight="1">
      <c r="A19" s="26" t="s">
        <v>36</v>
      </c>
      <c r="B19" s="16">
        <f>IF(B15&lt;&gt;0,ROUND((B15-1)*B18,2),0)</f>
        <v>513121.84</v>
      </c>
      <c r="C19" s="22">
        <f aca="true" t="shared" si="5" ref="C19:N19">IF(C15&lt;&gt;0,ROUND((C15-1)*C18,2),0)</f>
        <v>414740.84</v>
      </c>
      <c r="D19" s="22">
        <f t="shared" si="5"/>
        <v>339446.53</v>
      </c>
      <c r="E19" s="22">
        <f t="shared" si="5"/>
        <v>67209.02</v>
      </c>
      <c r="F19" s="22">
        <f t="shared" si="5"/>
        <v>454675.51</v>
      </c>
      <c r="G19" s="22">
        <f t="shared" si="5"/>
        <v>629301.58</v>
      </c>
      <c r="H19" s="22">
        <f t="shared" si="5"/>
        <v>143383.38</v>
      </c>
      <c r="I19" s="22">
        <f t="shared" si="5"/>
        <v>415592.06</v>
      </c>
      <c r="J19" s="22">
        <f t="shared" si="5"/>
        <v>439765.67</v>
      </c>
      <c r="K19" s="22">
        <f t="shared" si="5"/>
        <v>436410.7</v>
      </c>
      <c r="L19" s="22">
        <f t="shared" si="5"/>
        <v>414181.67</v>
      </c>
      <c r="M19" s="22">
        <f t="shared" si="5"/>
        <v>173994.46</v>
      </c>
      <c r="N19" s="22">
        <f t="shared" si="5"/>
        <v>132316.72</v>
      </c>
      <c r="O19" s="27">
        <f t="shared" si="4"/>
        <v>4574139.9799999995</v>
      </c>
      <c r="W19" s="63"/>
    </row>
    <row r="20" spans="1:15" ht="18.75" customHeight="1">
      <c r="A20" s="26" t="s">
        <v>37</v>
      </c>
      <c r="B20" s="22">
        <v>37248.9</v>
      </c>
      <c r="C20" s="22">
        <v>27547.63</v>
      </c>
      <c r="D20" s="22">
        <v>11522.54</v>
      </c>
      <c r="E20" s="22">
        <v>5759.04</v>
      </c>
      <c r="F20" s="22">
        <v>15375.46</v>
      </c>
      <c r="G20" s="22">
        <v>23389.93</v>
      </c>
      <c r="H20" s="22">
        <v>4791.57</v>
      </c>
      <c r="I20" s="22">
        <v>16321.83</v>
      </c>
      <c r="J20" s="22">
        <v>23293.84</v>
      </c>
      <c r="K20" s="22">
        <v>35579.3</v>
      </c>
      <c r="L20" s="22">
        <v>31009.54</v>
      </c>
      <c r="M20" s="22">
        <v>13131.8</v>
      </c>
      <c r="N20" s="22">
        <v>6767.37</v>
      </c>
      <c r="O20" s="27">
        <f t="shared" si="4"/>
        <v>251738.74999999997</v>
      </c>
    </row>
    <row r="21" spans="1:15" ht="18.75" customHeight="1">
      <c r="A21" s="26" t="s">
        <v>38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39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26" ht="18.75" customHeight="1">
      <c r="A23" s="26" t="s">
        <v>40</v>
      </c>
      <c r="B23" s="22">
        <v>34962.92</v>
      </c>
      <c r="C23" s="22">
        <v>32543.8</v>
      </c>
      <c r="D23" s="22">
        <v>12816.47</v>
      </c>
      <c r="E23" s="22">
        <v>6910.48</v>
      </c>
      <c r="F23" s="22">
        <v>14569.78</v>
      </c>
      <c r="G23" s="22">
        <v>14006.48</v>
      </c>
      <c r="H23" s="22">
        <v>0</v>
      </c>
      <c r="I23" s="22">
        <v>36634.42</v>
      </c>
      <c r="J23" s="22">
        <v>22174.9</v>
      </c>
      <c r="K23" s="22">
        <v>32792.64</v>
      </c>
      <c r="L23" s="22">
        <v>32893.98</v>
      </c>
      <c r="M23" s="22">
        <v>25701.02</v>
      </c>
      <c r="N23" s="22">
        <v>7283.45</v>
      </c>
      <c r="O23" s="27">
        <f t="shared" si="4"/>
        <v>273290.33999999997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-41426</v>
      </c>
      <c r="C25" s="31">
        <f>+C26+C28+C39+C40+C43-C44</f>
        <v>-35767.6</v>
      </c>
      <c r="D25" s="31">
        <f t="shared" si="6"/>
        <v>-30672.4</v>
      </c>
      <c r="E25" s="31">
        <f t="shared" si="6"/>
        <v>-5200.8</v>
      </c>
      <c r="F25" s="31">
        <f t="shared" si="6"/>
        <v>-19434.8</v>
      </c>
      <c r="G25" s="31">
        <f t="shared" si="6"/>
        <v>-31596.4</v>
      </c>
      <c r="H25" s="31">
        <f t="shared" si="6"/>
        <v>-131076.4</v>
      </c>
      <c r="I25" s="31">
        <f t="shared" si="6"/>
        <v>-34179.2</v>
      </c>
      <c r="J25" s="31">
        <f t="shared" si="6"/>
        <v>-26972</v>
      </c>
      <c r="K25" s="31">
        <f t="shared" si="6"/>
        <v>-27680.4</v>
      </c>
      <c r="L25" s="31">
        <f t="shared" si="6"/>
        <v>-24802.8</v>
      </c>
      <c r="M25" s="31">
        <f t="shared" si="6"/>
        <v>-10678.8</v>
      </c>
      <c r="N25" s="31">
        <f t="shared" si="6"/>
        <v>-9974.8</v>
      </c>
      <c r="O25" s="31">
        <f t="shared" si="6"/>
        <v>-429462.39999999997</v>
      </c>
    </row>
    <row r="26" spans="1:15" ht="18.75" customHeight="1">
      <c r="A26" s="26" t="s">
        <v>42</v>
      </c>
      <c r="B26" s="32">
        <f>+B27</f>
        <v>-41426</v>
      </c>
      <c r="C26" s="32">
        <f>+C27</f>
        <v>-35767.6</v>
      </c>
      <c r="D26" s="32">
        <f aca="true" t="shared" si="7" ref="D26:O26">+D27</f>
        <v>-30672.4</v>
      </c>
      <c r="E26" s="32">
        <f t="shared" si="7"/>
        <v>-5200.8</v>
      </c>
      <c r="F26" s="32">
        <f t="shared" si="7"/>
        <v>-19434.8</v>
      </c>
      <c r="G26" s="32">
        <f t="shared" si="7"/>
        <v>-31596.4</v>
      </c>
      <c r="H26" s="32">
        <f t="shared" si="7"/>
        <v>-6076.4</v>
      </c>
      <c r="I26" s="32">
        <f t="shared" si="7"/>
        <v>-34179.2</v>
      </c>
      <c r="J26" s="32">
        <f t="shared" si="7"/>
        <v>-26972</v>
      </c>
      <c r="K26" s="32">
        <f t="shared" si="7"/>
        <v>-27680.4</v>
      </c>
      <c r="L26" s="32">
        <f t="shared" si="7"/>
        <v>-24802.8</v>
      </c>
      <c r="M26" s="32">
        <f t="shared" si="7"/>
        <v>-10678.8</v>
      </c>
      <c r="N26" s="32">
        <f t="shared" si="7"/>
        <v>-9974.8</v>
      </c>
      <c r="O26" s="32">
        <f t="shared" si="7"/>
        <v>-304462.39999999997</v>
      </c>
    </row>
    <row r="27" spans="1:26" ht="18.75" customHeight="1">
      <c r="A27" s="28" t="s">
        <v>43</v>
      </c>
      <c r="B27" s="16">
        <f>ROUND((-B9)*$G$3,2)</f>
        <v>-41426</v>
      </c>
      <c r="C27" s="16">
        <f aca="true" t="shared" si="8" ref="C27:N27">ROUND((-C9)*$G$3,2)</f>
        <v>-35767.6</v>
      </c>
      <c r="D27" s="16">
        <f t="shared" si="8"/>
        <v>-30672.4</v>
      </c>
      <c r="E27" s="16">
        <f t="shared" si="8"/>
        <v>-5200.8</v>
      </c>
      <c r="F27" s="16">
        <f t="shared" si="8"/>
        <v>-19434.8</v>
      </c>
      <c r="G27" s="16">
        <f t="shared" si="8"/>
        <v>-31596.4</v>
      </c>
      <c r="H27" s="16">
        <f t="shared" si="8"/>
        <v>-6076.4</v>
      </c>
      <c r="I27" s="16">
        <f t="shared" si="8"/>
        <v>-34179.2</v>
      </c>
      <c r="J27" s="16">
        <f t="shared" si="8"/>
        <v>-26972</v>
      </c>
      <c r="K27" s="16">
        <f t="shared" si="8"/>
        <v>-27680.4</v>
      </c>
      <c r="L27" s="16">
        <f t="shared" si="8"/>
        <v>-24802.8</v>
      </c>
      <c r="M27" s="16">
        <f t="shared" si="8"/>
        <v>-10678.8</v>
      </c>
      <c r="N27" s="16">
        <f t="shared" si="8"/>
        <v>-9974.8</v>
      </c>
      <c r="O27" s="33">
        <f aca="true" t="shared" si="9" ref="O27:O44">SUM(B27:N27)</f>
        <v>-304462.39999999997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-125000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-125000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-125000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-125000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1006980.4400000001</v>
      </c>
      <c r="C42" s="37">
        <f aca="true" t="shared" si="11" ref="C42:N42">+C17+C25</f>
        <v>775935.8800000001</v>
      </c>
      <c r="D42" s="37">
        <f t="shared" si="11"/>
        <v>673178.67</v>
      </c>
      <c r="E42" s="37">
        <f t="shared" si="11"/>
        <v>191389.49000000005</v>
      </c>
      <c r="F42" s="37">
        <f t="shared" si="11"/>
        <v>738788.23</v>
      </c>
      <c r="G42" s="37">
        <f t="shared" si="11"/>
        <v>968485.78</v>
      </c>
      <c r="H42" s="37">
        <f t="shared" si="11"/>
        <v>90421.88000000003</v>
      </c>
      <c r="I42" s="37">
        <f t="shared" si="11"/>
        <v>750203.17</v>
      </c>
      <c r="J42" s="37">
        <f t="shared" si="11"/>
        <v>731862.76</v>
      </c>
      <c r="K42" s="37">
        <f t="shared" si="11"/>
        <v>885584.3300000001</v>
      </c>
      <c r="L42" s="37">
        <f t="shared" si="11"/>
        <v>823746.2999999999</v>
      </c>
      <c r="M42" s="37">
        <f t="shared" si="11"/>
        <v>368688.47</v>
      </c>
      <c r="N42" s="37">
        <f t="shared" si="11"/>
        <v>244361.61000000002</v>
      </c>
      <c r="O42" s="37">
        <f>SUM(B42:N42)</f>
        <v>8249627.01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1006980.44</v>
      </c>
      <c r="C48" s="52">
        <f t="shared" si="12"/>
        <v>775935.88</v>
      </c>
      <c r="D48" s="52">
        <f t="shared" si="12"/>
        <v>673178.66</v>
      </c>
      <c r="E48" s="52">
        <f t="shared" si="12"/>
        <v>191389.49</v>
      </c>
      <c r="F48" s="52">
        <f t="shared" si="12"/>
        <v>738788.24</v>
      </c>
      <c r="G48" s="52">
        <f t="shared" si="12"/>
        <v>968485.8</v>
      </c>
      <c r="H48" s="52">
        <f t="shared" si="12"/>
        <v>90421.88</v>
      </c>
      <c r="I48" s="52">
        <f t="shared" si="12"/>
        <v>750203.16</v>
      </c>
      <c r="J48" s="52">
        <f t="shared" si="12"/>
        <v>731862.77</v>
      </c>
      <c r="K48" s="52">
        <f t="shared" si="12"/>
        <v>885584.33</v>
      </c>
      <c r="L48" s="52">
        <f t="shared" si="12"/>
        <v>823746.31</v>
      </c>
      <c r="M48" s="52">
        <f t="shared" si="12"/>
        <v>368688.48</v>
      </c>
      <c r="N48" s="52">
        <f t="shared" si="12"/>
        <v>244361.62</v>
      </c>
      <c r="O48" s="37">
        <f t="shared" si="12"/>
        <v>8249627.060000001</v>
      </c>
      <c r="Q48"/>
    </row>
    <row r="49" spans="1:18" ht="18.75" customHeight="1">
      <c r="A49" s="26" t="s">
        <v>61</v>
      </c>
      <c r="B49" s="52">
        <v>812576.94</v>
      </c>
      <c r="C49" s="52">
        <v>567786.1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1380363.04</v>
      </c>
      <c r="P49"/>
      <c r="Q49"/>
      <c r="R49" s="44"/>
    </row>
    <row r="50" spans="1:16" ht="18.75" customHeight="1">
      <c r="A50" s="26" t="s">
        <v>62</v>
      </c>
      <c r="B50" s="52">
        <v>194403.5</v>
      </c>
      <c r="C50" s="52">
        <v>208149.78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402553.28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673178.66</v>
      </c>
      <c r="E51" s="53">
        <v>0</v>
      </c>
      <c r="F51" s="53">
        <v>0</v>
      </c>
      <c r="G51" s="53">
        <v>0</v>
      </c>
      <c r="H51" s="52">
        <v>90421.88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763600.54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191389.49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191389.49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738788.24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738788.24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968485.8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968485.8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750203.16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750203.16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731862.77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731862.77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885584.33</v>
      </c>
      <c r="L57" s="32">
        <v>823746.31</v>
      </c>
      <c r="M57" s="53">
        <v>0</v>
      </c>
      <c r="N57" s="53">
        <v>0</v>
      </c>
      <c r="O57" s="37">
        <f t="shared" si="13"/>
        <v>1709330.6400000001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368688.48</v>
      </c>
      <c r="N58" s="53">
        <v>0</v>
      </c>
      <c r="O58" s="37">
        <f t="shared" si="13"/>
        <v>368688.48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244361.62</v>
      </c>
      <c r="O59" s="56">
        <f t="shared" si="13"/>
        <v>244361.62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2020-06-22T19:24:38Z</dcterms:modified>
  <cp:category/>
  <cp:version/>
  <cp:contentType/>
  <cp:contentStatus/>
</cp:coreProperties>
</file>