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<sst xmlns="http://schemas.openxmlformats.org/spreadsheetml/2006/main" count="77" uniqueCount="74">
  <si>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</si>
  <si>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</si>
  <si>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</si>
  <si>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</si>
  <si>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</si>
  <si>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</si>
  <si>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</si>
  <si>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</si>
  <si>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</si>
  <si>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</si>
  <si>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</si>
  <si>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</si>
  <si>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</si>
  <si>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</si>
  <si>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</si>
  <si>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</si>
  <si>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</si>
  <si>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</si>
  <si>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</si>
  <si>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</si>
  <si>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</si>
  <si>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</si>
  <si>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</si>
  <si>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</si>
  <si>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</si>
  <si>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</si>
  <si>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</si>
  <si>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</si>
  <si>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</si>
  <si>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</si>
  <si>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</si>
  <si>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</si>
  <si>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</si>
  <si>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</si>
  <si>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</si>
  <si>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</si>
  <si>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</si>
  <si>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</si>
  <si>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</si>
  <si>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</si>
  <si>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</si>
  <si>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</si>
  <si>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</si>
  <si>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</si>
  <si>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</si>
  <si>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</si>
  <si>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</si>
  <si>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</si>
  <si>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</si>
  <si>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</si>
  <si>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</si>
  <si>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</si>
  <si>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</si>
  <si>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</si>
  <si>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</si>
  <si>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</si>
  <si>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</si>
  <si>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</si>
  <si>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</si>
  <si>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</si>
  <si>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</si>
  <si>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</si>
  <si>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</si>
  <si>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</si>
  <si>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</si>
  <si>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</si>
  <si>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</si>
  <si>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</si>
  <si>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</si>
  <si>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</si>
  <si>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</si>
  <si>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</si>
  <si>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</si>
  <si>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09/06/20 - VENCIMENTO 17/06/20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</si>
</sst>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8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206229</v>
      </c>
      <c r="C7" s="9">
        <f t="shared" si="0"/>
        <v>139160</v>
      </c>
      <c r="D7" s="9">
        <f t="shared" si="0"/>
        <v>169222</v>
      </c>
      <c r="E7" s="9">
        <f t="shared" si="0"/>
        <v>32209</v>
      </c>
      <c r="F7" s="9">
        <f t="shared" si="0"/>
        <v>67803</v>
      </c>
      <c r="G7" s="9">
        <f t="shared" si="0"/>
        <v>182556</v>
      </c>
      <c r="H7" s="9">
        <f t="shared" si="0"/>
        <v>27115</v>
      </c>
      <c r="I7" s="9">
        <f t="shared" si="0"/>
        <v>141563</v>
      </c>
      <c r="J7" s="9">
        <f t="shared" si="0"/>
        <v>124214</v>
      </c>
      <c r="K7" s="9">
        <f t="shared" si="0"/>
        <v>184109</v>
      </c>
      <c r="L7" s="9">
        <f t="shared" si="0"/>
        <v>142832</v>
      </c>
      <c r="M7" s="9">
        <f t="shared" si="0"/>
        <v>57196</v>
      </c>
      <c r="N7" s="9">
        <f t="shared" si="0"/>
        <v>36749</v>
      </c>
      <c r="O7" s="9">
        <f t="shared" si="0"/>
        <v>1510957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10245</v>
      </c>
      <c r="C8" s="11">
        <f t="shared" si="1"/>
        <v>8101</v>
      </c>
      <c r="D8" s="11">
        <f t="shared" si="1"/>
        <v>7301</v>
      </c>
      <c r="E8" s="11">
        <f t="shared" si="1"/>
        <v>1104</v>
      </c>
      <c r="F8" s="11">
        <f t="shared" si="1"/>
        <v>2616</v>
      </c>
      <c r="G8" s="11">
        <f t="shared" si="1"/>
        <v>8186</v>
      </c>
      <c r="H8" s="11">
        <f t="shared" si="1"/>
        <v>1258</v>
      </c>
      <c r="I8" s="11">
        <f t="shared" si="1"/>
        <v>8233</v>
      </c>
      <c r="J8" s="11">
        <f t="shared" si="1"/>
        <v>6754</v>
      </c>
      <c r="K8" s="11">
        <f t="shared" si="1"/>
        <v>6759</v>
      </c>
      <c r="L8" s="11">
        <f t="shared" si="1"/>
        <v>5660</v>
      </c>
      <c r="M8" s="11">
        <f t="shared" si="1"/>
        <v>2476</v>
      </c>
      <c r="N8" s="11">
        <f t="shared" si="1"/>
        <v>2011</v>
      </c>
      <c r="O8" s="11">
        <f t="shared" si="1"/>
        <v>70704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10245</v>
      </c>
      <c r="C9" s="11">
        <v>8101</v>
      </c>
      <c r="D9" s="11">
        <v>7301</v>
      </c>
      <c r="E9" s="11">
        <v>1104</v>
      </c>
      <c r="F9" s="11">
        <v>2616</v>
      </c>
      <c r="G9" s="11">
        <v>8186</v>
      </c>
      <c r="H9" s="11">
        <v>1256</v>
      </c>
      <c r="I9" s="11">
        <v>8232</v>
      </c>
      <c r="J9" s="11">
        <v>6754</v>
      </c>
      <c r="K9" s="11">
        <v>6756</v>
      </c>
      <c r="L9" s="11">
        <v>5660</v>
      </c>
      <c r="M9" s="11">
        <v>2475</v>
      </c>
      <c r="N9" s="11">
        <v>2011</v>
      </c>
      <c r="O9" s="11">
        <f>SUM(B9:N9)</f>
        <v>70697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195984</v>
      </c>
      <c r="C11" s="13">
        <v>131059</v>
      </c>
      <c r="D11" s="13">
        <v>161921</v>
      </c>
      <c r="E11" s="13">
        <v>31105</v>
      </c>
      <c r="F11" s="13">
        <v>65187</v>
      </c>
      <c r="G11" s="13">
        <v>174370</v>
      </c>
      <c r="H11" s="13">
        <v>25857</v>
      </c>
      <c r="I11" s="13">
        <v>133330</v>
      </c>
      <c r="J11" s="13">
        <v>117460</v>
      </c>
      <c r="K11" s="13">
        <v>177350</v>
      </c>
      <c r="L11" s="13">
        <v>137172</v>
      </c>
      <c r="M11" s="13">
        <v>54720</v>
      </c>
      <c r="N11" s="13">
        <v>34738</v>
      </c>
      <c r="O11" s="11">
        <f>SUM(B11:N11)</f>
        <v>1440253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1.71199962889933</v>
      </c>
      <c r="C15" s="19">
        <v>1.85419391067716</v>
      </c>
      <c r="D15" s="19">
        <v>1.337046567055676</v>
      </c>
      <c r="E15" s="19">
        <v>1.359588909725198</v>
      </c>
      <c r="F15" s="19">
        <v>2.914373627689885</v>
      </c>
      <c r="G15" s="19">
        <v>2.385819343373057</v>
      </c>
      <c r="H15" s="19">
        <v>2.130007589938572</v>
      </c>
      <c r="I15" s="19">
        <v>1.702362537910308</v>
      </c>
      <c r="J15" s="19">
        <v>1.716988526831208</v>
      </c>
      <c r="K15" s="19">
        <v>1.783002933934534</v>
      </c>
      <c r="L15" s="19">
        <v>1.667814298758714</v>
      </c>
      <c r="M15" s="19">
        <v>1.886338523219849</v>
      </c>
      <c r="N15" s="19">
        <v>1.775836735294205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862023.46</v>
      </c>
      <c r="C17" s="24">
        <f aca="true" t="shared" si="2" ref="C17:O17">C18+C19+C20+C21+C22+C23</f>
        <v>657644.49</v>
      </c>
      <c r="D17" s="24">
        <f t="shared" si="2"/>
        <v>481975.17</v>
      </c>
      <c r="E17" s="24">
        <f t="shared" si="2"/>
        <v>164005.08000000002</v>
      </c>
      <c r="F17" s="24">
        <f t="shared" si="2"/>
        <v>494534.82</v>
      </c>
      <c r="G17" s="24">
        <f t="shared" si="2"/>
        <v>878104.4</v>
      </c>
      <c r="H17" s="24">
        <f t="shared" si="2"/>
        <v>154025.12</v>
      </c>
      <c r="I17" s="24">
        <f t="shared" si="2"/>
        <v>604634.1</v>
      </c>
      <c r="J17" s="24">
        <f t="shared" si="2"/>
        <v>536873.4</v>
      </c>
      <c r="K17" s="24">
        <f t="shared" si="2"/>
        <v>785164.7800000001</v>
      </c>
      <c r="L17" s="24">
        <f t="shared" si="2"/>
        <v>656145.58</v>
      </c>
      <c r="M17" s="24">
        <f t="shared" si="2"/>
        <v>347994.54</v>
      </c>
      <c r="N17" s="24">
        <f t="shared" si="2"/>
        <v>184416.69</v>
      </c>
      <c r="O17" s="24">
        <f t="shared" si="2"/>
        <v>6807541.630000001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460756.83</v>
      </c>
      <c r="C18" s="22">
        <f t="shared" si="3"/>
        <v>321111.7</v>
      </c>
      <c r="D18" s="22">
        <f t="shared" si="3"/>
        <v>342369.95</v>
      </c>
      <c r="E18" s="22">
        <f t="shared" si="3"/>
        <v>111478.57</v>
      </c>
      <c r="F18" s="22">
        <f t="shared" si="3"/>
        <v>158943.79</v>
      </c>
      <c r="G18" s="22">
        <f t="shared" si="3"/>
        <v>351803.67</v>
      </c>
      <c r="H18" s="22">
        <f t="shared" si="3"/>
        <v>70062.45</v>
      </c>
      <c r="I18" s="22">
        <f t="shared" si="3"/>
        <v>324066.02</v>
      </c>
      <c r="J18" s="22">
        <f t="shared" si="3"/>
        <v>286201.48</v>
      </c>
      <c r="K18" s="22">
        <f t="shared" si="3"/>
        <v>401247.15</v>
      </c>
      <c r="L18" s="22">
        <f t="shared" si="3"/>
        <v>354280.49</v>
      </c>
      <c r="M18" s="22">
        <f t="shared" si="3"/>
        <v>163895.14</v>
      </c>
      <c r="N18" s="22">
        <f t="shared" si="3"/>
        <v>95165.21</v>
      </c>
      <c r="O18" s="27">
        <f aca="true" t="shared" si="4" ref="O18:O23">SUM(B18:N18)</f>
        <v>3441382.4499999997</v>
      </c>
    </row>
    <row r="19" spans="1:23" ht="18.75" customHeight="1">
      <c r="A19" s="26" t="s">
        <v>36</v>
      </c>
      <c r="B19" s="16">
        <f>IF(B15&lt;&gt;0,ROUND((B15-1)*B18,2),0)</f>
        <v>328058.69</v>
      </c>
      <c r="C19" s="22">
        <f aca="true" t="shared" si="5" ref="C19:N19">IF(C15&lt;&gt;0,ROUND((C15-1)*C18,2),0)</f>
        <v>274291.66</v>
      </c>
      <c r="D19" s="22">
        <f t="shared" si="5"/>
        <v>115394.62</v>
      </c>
      <c r="E19" s="22">
        <f t="shared" si="5"/>
        <v>40086.46</v>
      </c>
      <c r="F19" s="22">
        <f t="shared" si="5"/>
        <v>304277.8</v>
      </c>
      <c r="G19" s="22">
        <f t="shared" si="5"/>
        <v>487536.33</v>
      </c>
      <c r="H19" s="22">
        <f t="shared" si="5"/>
        <v>79171.1</v>
      </c>
      <c r="I19" s="22">
        <f t="shared" si="5"/>
        <v>227611.83</v>
      </c>
      <c r="J19" s="22">
        <f t="shared" si="5"/>
        <v>205203.18</v>
      </c>
      <c r="K19" s="22">
        <f t="shared" si="5"/>
        <v>314177.7</v>
      </c>
      <c r="L19" s="22">
        <f t="shared" si="5"/>
        <v>236593.58</v>
      </c>
      <c r="M19" s="22">
        <f t="shared" si="5"/>
        <v>145266.58</v>
      </c>
      <c r="N19" s="22">
        <f t="shared" si="5"/>
        <v>73832.67</v>
      </c>
      <c r="O19" s="27">
        <f t="shared" si="4"/>
        <v>2831502.2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12688.06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270606.32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-45078</v>
      </c>
      <c r="C25" s="31">
        <f>+C26+C28+C39+C40+C43-C44</f>
        <v>-35644.4</v>
      </c>
      <c r="D25" s="31">
        <f t="shared" si="6"/>
        <v>-32124.4</v>
      </c>
      <c r="E25" s="31">
        <f t="shared" si="6"/>
        <v>-4857.6</v>
      </c>
      <c r="F25" s="31">
        <f t="shared" si="6"/>
        <v>-26080.18</v>
      </c>
      <c r="G25" s="31">
        <f t="shared" si="6"/>
        <v>-36018.4</v>
      </c>
      <c r="H25" s="31">
        <f t="shared" si="6"/>
        <v>513473.6</v>
      </c>
      <c r="I25" s="31">
        <f t="shared" si="6"/>
        <v>-36220.8</v>
      </c>
      <c r="J25" s="31">
        <f t="shared" si="6"/>
        <v>-29717.6</v>
      </c>
      <c r="K25" s="31">
        <f t="shared" si="6"/>
        <v>-29726.4</v>
      </c>
      <c r="L25" s="31">
        <f t="shared" si="6"/>
        <v>-24904</v>
      </c>
      <c r="M25" s="31">
        <f t="shared" si="6"/>
        <v>-10890</v>
      </c>
      <c r="N25" s="31">
        <f t="shared" si="6"/>
        <v>-8848.4</v>
      </c>
      <c r="O25" s="31">
        <f t="shared" si="6"/>
        <v>193363.42</v>
      </c>
    </row>
    <row r="26" spans="1:15" ht="18.75" customHeight="1">
      <c r="A26" s="26" t="s">
        <v>42</v>
      </c>
      <c r="B26" s="32">
        <f>+B27</f>
        <v>-45078</v>
      </c>
      <c r="C26" s="32">
        <f>+C27</f>
        <v>-35644.4</v>
      </c>
      <c r="D26" s="32">
        <f aca="true" t="shared" si="7" ref="D26:O26">+D27</f>
        <v>-32124.4</v>
      </c>
      <c r="E26" s="32">
        <f t="shared" si="7"/>
        <v>-4857.6</v>
      </c>
      <c r="F26" s="32">
        <f t="shared" si="7"/>
        <v>-11510.4</v>
      </c>
      <c r="G26" s="32">
        <f t="shared" si="7"/>
        <v>-36018.4</v>
      </c>
      <c r="H26" s="32">
        <f t="shared" si="7"/>
        <v>-5526.4</v>
      </c>
      <c r="I26" s="32">
        <f t="shared" si="7"/>
        <v>-36220.8</v>
      </c>
      <c r="J26" s="32">
        <f t="shared" si="7"/>
        <v>-29717.6</v>
      </c>
      <c r="K26" s="32">
        <f t="shared" si="7"/>
        <v>-29726.4</v>
      </c>
      <c r="L26" s="32">
        <f t="shared" si="7"/>
        <v>-24904</v>
      </c>
      <c r="M26" s="32">
        <f t="shared" si="7"/>
        <v>-10890</v>
      </c>
      <c r="N26" s="32">
        <f t="shared" si="7"/>
        <v>-8848.4</v>
      </c>
      <c r="O26" s="32">
        <f t="shared" si="7"/>
        <v>-311066.8</v>
      </c>
    </row>
    <row r="27" spans="1:26" ht="18.75" customHeight="1">
      <c r="A27" s="28" t="s">
        <v>43</v>
      </c>
      <c r="B27" s="16">
        <f>ROUND((-B9)*$G$3,2)</f>
        <v>-45078</v>
      </c>
      <c r="C27" s="16">
        <f aca="true" t="shared" si="8" ref="C27:N27">ROUND((-C9)*$G$3,2)</f>
        <v>-35644.4</v>
      </c>
      <c r="D27" s="16">
        <f t="shared" si="8"/>
        <v>-32124.4</v>
      </c>
      <c r="E27" s="16">
        <f t="shared" si="8"/>
        <v>-4857.6</v>
      </c>
      <c r="F27" s="16">
        <f t="shared" si="8"/>
        <v>-11510.4</v>
      </c>
      <c r="G27" s="16">
        <f t="shared" si="8"/>
        <v>-36018.4</v>
      </c>
      <c r="H27" s="16">
        <f t="shared" si="8"/>
        <v>-5526.4</v>
      </c>
      <c r="I27" s="16">
        <f t="shared" si="8"/>
        <v>-36220.8</v>
      </c>
      <c r="J27" s="16">
        <f t="shared" si="8"/>
        <v>-29717.6</v>
      </c>
      <c r="K27" s="16">
        <f t="shared" si="8"/>
        <v>-29726.4</v>
      </c>
      <c r="L27" s="16">
        <f t="shared" si="8"/>
        <v>-24904</v>
      </c>
      <c r="M27" s="16">
        <f t="shared" si="8"/>
        <v>-10890</v>
      </c>
      <c r="N27" s="16">
        <f t="shared" si="8"/>
        <v>-8848.4</v>
      </c>
      <c r="O27" s="33">
        <f aca="true" t="shared" si="9" ref="O27:O44">SUM(B27:N27)</f>
        <v>-311066.8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519000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519000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519000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519000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816945.46</v>
      </c>
      <c r="C42" s="37">
        <f aca="true" t="shared" si="11" ref="C42:N42">+C17+C25</f>
        <v>622000.09</v>
      </c>
      <c r="D42" s="37">
        <f t="shared" si="11"/>
        <v>449850.76999999996</v>
      </c>
      <c r="E42" s="37">
        <f t="shared" si="11"/>
        <v>159147.48</v>
      </c>
      <c r="F42" s="37">
        <f t="shared" si="11"/>
        <v>468454.64</v>
      </c>
      <c r="G42" s="37">
        <f t="shared" si="11"/>
        <v>842086</v>
      </c>
      <c r="H42" s="37">
        <f t="shared" si="11"/>
        <v>667498.72</v>
      </c>
      <c r="I42" s="37">
        <f t="shared" si="11"/>
        <v>568413.2999999999</v>
      </c>
      <c r="J42" s="37">
        <f t="shared" si="11"/>
        <v>507155.80000000005</v>
      </c>
      <c r="K42" s="37">
        <f t="shared" si="11"/>
        <v>755438.3800000001</v>
      </c>
      <c r="L42" s="37">
        <f t="shared" si="11"/>
        <v>631241.58</v>
      </c>
      <c r="M42" s="37">
        <f t="shared" si="11"/>
        <v>337104.54</v>
      </c>
      <c r="N42" s="37">
        <f t="shared" si="11"/>
        <v>175568.29</v>
      </c>
      <c r="O42" s="37">
        <f>SUM(B42:N42)</f>
        <v>7000905.05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-15278.86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-15278.86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-709.08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-709.08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816945.47</v>
      </c>
      <c r="C48" s="52">
        <f t="shared" si="12"/>
        <v>622000.09</v>
      </c>
      <c r="D48" s="52">
        <f t="shared" si="12"/>
        <v>449850.77</v>
      </c>
      <c r="E48" s="52">
        <f t="shared" si="12"/>
        <v>159147.48</v>
      </c>
      <c r="F48" s="52">
        <f t="shared" si="12"/>
        <v>468454.65</v>
      </c>
      <c r="G48" s="52">
        <f t="shared" si="12"/>
        <v>842086</v>
      </c>
      <c r="H48" s="52">
        <f t="shared" si="12"/>
        <v>667498.72</v>
      </c>
      <c r="I48" s="52">
        <f t="shared" si="12"/>
        <v>568413.3</v>
      </c>
      <c r="J48" s="52">
        <f t="shared" si="12"/>
        <v>507155.79</v>
      </c>
      <c r="K48" s="52">
        <f t="shared" si="12"/>
        <v>755438.38</v>
      </c>
      <c r="L48" s="52">
        <f t="shared" si="12"/>
        <v>631241.58</v>
      </c>
      <c r="M48" s="52">
        <f t="shared" si="12"/>
        <v>337104.53</v>
      </c>
      <c r="N48" s="52">
        <f t="shared" si="12"/>
        <v>175568.29</v>
      </c>
      <c r="O48" s="37">
        <f t="shared" si="12"/>
        <v>7000905.05</v>
      </c>
      <c r="Q48"/>
    </row>
    <row r="49" spans="1:18" ht="18.75" customHeight="1">
      <c r="A49" s="26" t="s">
        <v>61</v>
      </c>
      <c r="B49" s="52">
        <v>660200.99</v>
      </c>
      <c r="C49" s="52">
        <v>456788.17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1116989.16</v>
      </c>
      <c r="P49"/>
      <c r="Q49"/>
      <c r="R49" s="44"/>
    </row>
    <row r="50" spans="1:16" ht="18.75" customHeight="1">
      <c r="A50" s="26" t="s">
        <v>62</v>
      </c>
      <c r="B50" s="52">
        <v>156744.48</v>
      </c>
      <c r="C50" s="52">
        <v>165211.92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321956.4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449850.77</v>
      </c>
      <c r="E51" s="53">
        <v>0</v>
      </c>
      <c r="F51" s="53">
        <v>0</v>
      </c>
      <c r="G51" s="53">
        <v>0</v>
      </c>
      <c r="H51" s="52">
        <v>667498.72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1117349.49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159147.48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159147.48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468454.65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468454.65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842086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842086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568413.3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568413.3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507155.79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507155.79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755438.38</v>
      </c>
      <c r="L57" s="32">
        <v>631241.58</v>
      </c>
      <c r="M57" s="53">
        <v>0</v>
      </c>
      <c r="N57" s="53">
        <v>0</v>
      </c>
      <c r="O57" s="37">
        <f t="shared" si="13"/>
        <v>1386679.96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337104.53</v>
      </c>
      <c r="N58" s="53">
        <v>0</v>
      </c>
      <c r="O58" s="37">
        <f t="shared" si="13"/>
        <v>337104.53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175568.29</v>
      </c>
      <c r="O59" s="56">
        <f t="shared" si="13"/>
        <v>175568.29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 s="64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2020-06-17T18:35:13Z</dcterms:modified>
  <cp:category/>
  <cp:version/>
  <cp:contentType/>
  <cp:contentStatus/>
</cp:coreProperties>
</file>