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<sst xmlns="http://schemas.openxmlformats.org/spreadsheetml/2006/main" count="77" uniqueCount="74">
  <si>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</si>
  <si>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</si>
  <si>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</si>
  <si>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</si>
  <si>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</si>
  <si>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</si>
  <si>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</si>
  <si>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</si>
  <si>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</si>
  <si>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</si>
  <si>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</si>
  <si>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</si>
  <si>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</si>
  <si>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</si>
  <si>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</si>
  <si>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</si>
  <si>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</si>
  <si>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</si>
  <si>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</si>
  <si>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</si>
  <si>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</si>
  <si>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</si>
  <si>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</si>
  <si>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</si>
  <si>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</si>
  <si>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</si>
  <si>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</si>
  <si>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</si>
  <si>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</si>
  <si>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</si>
  <si>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</si>
  <si>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</si>
  <si>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</si>
  <si>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</si>
  <si>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</si>
  <si>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</si>
  <si>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</si>
  <si>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</si>
  <si>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</si>
  <si>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</si>
  <si>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</si>
  <si>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</si>
  <si>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</si>
  <si>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</si>
  <si>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</si>
  <si>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</si>
  <si>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</si>
  <si>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</si>
  <si>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</si>
  <si>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</si>
  <si>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</si>
  <si>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</si>
  <si>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</si>
  <si>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</si>
  <si>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</si>
  <si>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</si>
  <si>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</si>
  <si>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</si>
  <si>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</si>
  <si>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</si>
  <si>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</si>
  <si>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</si>
  <si>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</si>
  <si>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</si>
  <si>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</si>
  <si>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</si>
  <si>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</si>
  <si>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</si>
  <si>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</si>
  <si>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</si>
  <si>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</si>
  <si>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</si>
  <si>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03/06/20 - VENCIMENTO 10/06/20</t>
  </si>
  <si>
    <t>5.4. Revisão de Remuneração pelo Serviço Atende 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</si>
</sst>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FB8F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4" fontId="47" fillId="36" borderId="0" xfId="0" applyNumberFormat="1" applyFont="1" applyFill="1" applyAlignment="1">
      <alignment horizontal="right" vertical="top" wrapText="1"/>
    </xf>
    <xf numFmtId="0" fontId="48" fillId="36" borderId="0" xfId="0" applyFont="1" applyFill="1" applyAlignment="1">
      <alignment horizontal="right" vertical="top" wrapText="1"/>
    </xf>
    <xf numFmtId="0" fontId="48" fillId="36" borderId="0" xfId="0" applyFont="1" applyFill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68</xdr:row>
      <xdr:rowOff>0</xdr:rowOff>
    </xdr:from>
    <xdr:to>
      <xdr:col>6</xdr:col>
      <xdr:colOff>914400</xdr:colOff>
      <xdr:row>69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1605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914400</xdr:colOff>
      <xdr:row>69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87450" y="1605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189500</v>
      </c>
      <c r="C7" s="9">
        <f t="shared" si="0"/>
        <v>133424</v>
      </c>
      <c r="D7" s="9">
        <f t="shared" si="0"/>
        <v>149561</v>
      </c>
      <c r="E7" s="9">
        <f t="shared" si="0"/>
        <v>29542</v>
      </c>
      <c r="F7" s="9">
        <f t="shared" si="0"/>
        <v>93060</v>
      </c>
      <c r="G7" s="9">
        <f t="shared" si="0"/>
        <v>173249</v>
      </c>
      <c r="H7" s="9">
        <f t="shared" si="0"/>
        <v>25941</v>
      </c>
      <c r="I7" s="9">
        <f t="shared" si="0"/>
        <v>128246</v>
      </c>
      <c r="J7" s="9">
        <f t="shared" si="0"/>
        <v>116036</v>
      </c>
      <c r="K7" s="9">
        <f t="shared" si="0"/>
        <v>170492</v>
      </c>
      <c r="L7" s="9">
        <f t="shared" si="0"/>
        <v>129434</v>
      </c>
      <c r="M7" s="9">
        <f t="shared" si="0"/>
        <v>54052</v>
      </c>
      <c r="N7" s="9">
        <f t="shared" si="0"/>
        <v>33717</v>
      </c>
      <c r="O7" s="9">
        <f t="shared" si="0"/>
        <v>1426254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8888</v>
      </c>
      <c r="C8" s="11">
        <f t="shared" si="1"/>
        <v>7644</v>
      </c>
      <c r="D8" s="11">
        <f t="shared" si="1"/>
        <v>6013</v>
      </c>
      <c r="E8" s="11">
        <f t="shared" si="1"/>
        <v>980</v>
      </c>
      <c r="F8" s="11">
        <f t="shared" si="1"/>
        <v>3498</v>
      </c>
      <c r="G8" s="11">
        <f t="shared" si="1"/>
        <v>7283</v>
      </c>
      <c r="H8" s="11">
        <f t="shared" si="1"/>
        <v>1195</v>
      </c>
      <c r="I8" s="11">
        <f t="shared" si="1"/>
        <v>7106</v>
      </c>
      <c r="J8" s="11">
        <f t="shared" si="1"/>
        <v>6119</v>
      </c>
      <c r="K8" s="11">
        <f t="shared" si="1"/>
        <v>5691</v>
      </c>
      <c r="L8" s="11">
        <f t="shared" si="1"/>
        <v>4867</v>
      </c>
      <c r="M8" s="11">
        <f t="shared" si="1"/>
        <v>2241</v>
      </c>
      <c r="N8" s="11">
        <f t="shared" si="1"/>
        <v>1691</v>
      </c>
      <c r="O8" s="11">
        <f t="shared" si="1"/>
        <v>63216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8888</v>
      </c>
      <c r="C9" s="11">
        <v>7644</v>
      </c>
      <c r="D9" s="11">
        <v>6013</v>
      </c>
      <c r="E9" s="11">
        <v>980</v>
      </c>
      <c r="F9" s="11">
        <v>3498</v>
      </c>
      <c r="G9" s="11">
        <v>7283</v>
      </c>
      <c r="H9" s="11">
        <v>1187</v>
      </c>
      <c r="I9" s="11">
        <v>7105</v>
      </c>
      <c r="J9" s="11">
        <v>6119</v>
      </c>
      <c r="K9" s="11">
        <v>5689</v>
      </c>
      <c r="L9" s="11">
        <v>4867</v>
      </c>
      <c r="M9" s="11">
        <v>2239</v>
      </c>
      <c r="N9" s="11">
        <v>1691</v>
      </c>
      <c r="O9" s="11">
        <f>SUM(B9:N9)</f>
        <v>63203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1</v>
      </c>
      <c r="J10" s="13">
        <v>0</v>
      </c>
      <c r="K10" s="13">
        <v>2</v>
      </c>
      <c r="L10" s="13">
        <v>0</v>
      </c>
      <c r="M10" s="13">
        <v>2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180612</v>
      </c>
      <c r="C11" s="13">
        <v>125780</v>
      </c>
      <c r="D11" s="13">
        <v>143548</v>
      </c>
      <c r="E11" s="13">
        <v>28562</v>
      </c>
      <c r="F11" s="13">
        <v>89562</v>
      </c>
      <c r="G11" s="13">
        <v>165966</v>
      </c>
      <c r="H11" s="13">
        <v>24746</v>
      </c>
      <c r="I11" s="13">
        <v>121140</v>
      </c>
      <c r="J11" s="13">
        <v>109917</v>
      </c>
      <c r="K11" s="13">
        <v>164801</v>
      </c>
      <c r="L11" s="13">
        <v>124567</v>
      </c>
      <c r="M11" s="13">
        <v>51811</v>
      </c>
      <c r="N11" s="13">
        <v>32026</v>
      </c>
      <c r="O11" s="11">
        <f>SUM(B11:N11)</f>
        <v>1363038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1.732375658136624</v>
      </c>
      <c r="C15" s="19">
        <v>1.787303974604766</v>
      </c>
      <c r="D15" s="19">
        <v>1.323024788462124</v>
      </c>
      <c r="E15" s="19">
        <v>1.370110321119002</v>
      </c>
      <c r="F15" s="19">
        <v>1.937580144020969</v>
      </c>
      <c r="G15" s="19">
        <v>2.479323930005669</v>
      </c>
      <c r="H15" s="19">
        <v>2.017234085702994</v>
      </c>
      <c r="I15" s="19">
        <v>1.634126123341686</v>
      </c>
      <c r="J15" s="19">
        <v>1.629363386322326</v>
      </c>
      <c r="K15" s="19">
        <v>1.927709631605256</v>
      </c>
      <c r="L15" s="19">
        <v>1.679705200557015</v>
      </c>
      <c r="M15" s="19">
        <v>1.738283834700504</v>
      </c>
      <c r="N15" s="19">
        <v>1.640474373352026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806662.71</v>
      </c>
      <c r="C17" s="24">
        <f aca="true" t="shared" si="2" ref="C17:O17">C18+C19+C20+C21+C22+C23</f>
        <v>612508.91</v>
      </c>
      <c r="D17" s="24">
        <f t="shared" si="2"/>
        <v>424547.07999999996</v>
      </c>
      <c r="E17" s="24">
        <f t="shared" si="2"/>
        <v>152530.84000000003</v>
      </c>
      <c r="F17" s="24">
        <f t="shared" si="2"/>
        <v>453998.76000000007</v>
      </c>
      <c r="G17" s="24">
        <f t="shared" si="2"/>
        <v>866531.6900000001</v>
      </c>
      <c r="H17" s="24">
        <f t="shared" si="2"/>
        <v>140004.65000000002</v>
      </c>
      <c r="I17" s="24">
        <f t="shared" si="2"/>
        <v>532704.21</v>
      </c>
      <c r="J17" s="24">
        <f t="shared" si="2"/>
        <v>481092.97000000003</v>
      </c>
      <c r="K17" s="24">
        <f t="shared" si="2"/>
        <v>786019.5000000001</v>
      </c>
      <c r="L17" s="24">
        <f t="shared" si="2"/>
        <v>604537.66</v>
      </c>
      <c r="M17" s="24">
        <f t="shared" si="2"/>
        <v>308068.67</v>
      </c>
      <c r="N17" s="24">
        <f t="shared" si="2"/>
        <v>158654.43</v>
      </c>
      <c r="O17" s="24">
        <f t="shared" si="2"/>
        <v>6327862.08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423380.9</v>
      </c>
      <c r="C18" s="22">
        <f t="shared" si="3"/>
        <v>307875.88</v>
      </c>
      <c r="D18" s="22">
        <f t="shared" si="3"/>
        <v>302591.82</v>
      </c>
      <c r="E18" s="22">
        <f t="shared" si="3"/>
        <v>102247.82</v>
      </c>
      <c r="F18" s="22">
        <f t="shared" si="3"/>
        <v>218151.25</v>
      </c>
      <c r="G18" s="22">
        <f t="shared" si="3"/>
        <v>333868.15</v>
      </c>
      <c r="H18" s="22">
        <f t="shared" si="3"/>
        <v>67028.95</v>
      </c>
      <c r="I18" s="22">
        <f t="shared" si="3"/>
        <v>293580.74</v>
      </c>
      <c r="J18" s="22">
        <f t="shared" si="3"/>
        <v>267358.55</v>
      </c>
      <c r="K18" s="22">
        <f t="shared" si="3"/>
        <v>371570.26</v>
      </c>
      <c r="L18" s="22">
        <f t="shared" si="3"/>
        <v>321048.09</v>
      </c>
      <c r="M18" s="22">
        <f t="shared" si="3"/>
        <v>154886.01</v>
      </c>
      <c r="N18" s="22">
        <f t="shared" si="3"/>
        <v>87313.54</v>
      </c>
      <c r="O18" s="27">
        <f aca="true" t="shared" si="4" ref="O18:O23">SUM(B18:N18)</f>
        <v>3250901.96</v>
      </c>
    </row>
    <row r="19" spans="1:23" ht="18.75" customHeight="1">
      <c r="A19" s="26" t="s">
        <v>36</v>
      </c>
      <c r="B19" s="16">
        <f>IF(B15&lt;&gt;0,ROUND((B15-1)*B18,2),0)</f>
        <v>310073.87</v>
      </c>
      <c r="C19" s="22">
        <f aca="true" t="shared" si="5" ref="C19:N19">IF(C15&lt;&gt;0,ROUND((C15-1)*C18,2),0)</f>
        <v>242391.9</v>
      </c>
      <c r="D19" s="22">
        <f t="shared" si="5"/>
        <v>97744.66</v>
      </c>
      <c r="E19" s="22">
        <f t="shared" si="5"/>
        <v>37842.97</v>
      </c>
      <c r="F19" s="22">
        <f t="shared" si="5"/>
        <v>204534.28</v>
      </c>
      <c r="G19" s="22">
        <f t="shared" si="5"/>
        <v>493899.14</v>
      </c>
      <c r="H19" s="22">
        <f t="shared" si="5"/>
        <v>68184.13</v>
      </c>
      <c r="I19" s="22">
        <f t="shared" si="5"/>
        <v>186167.22</v>
      </c>
      <c r="J19" s="22">
        <f t="shared" si="5"/>
        <v>168265.68</v>
      </c>
      <c r="K19" s="22">
        <f t="shared" si="5"/>
        <v>344709.31</v>
      </c>
      <c r="L19" s="22">
        <f t="shared" si="5"/>
        <v>218218.06</v>
      </c>
      <c r="M19" s="22">
        <f t="shared" si="5"/>
        <v>114349.84</v>
      </c>
      <c r="N19" s="22">
        <f t="shared" si="5"/>
        <v>55922.08</v>
      </c>
      <c r="O19" s="27">
        <f t="shared" si="4"/>
        <v>2542303.14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12688.06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32792.64</v>
      </c>
      <c r="L23" s="22">
        <v>32893.98</v>
      </c>
      <c r="M23" s="22">
        <v>25701.02</v>
      </c>
      <c r="N23" s="22">
        <v>7283.45</v>
      </c>
      <c r="O23" s="27">
        <f t="shared" si="4"/>
        <v>270606.32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-20703.42</v>
      </c>
      <c r="C25" s="31">
        <f>+C26+C28+C39+C40+C43-C44</f>
        <v>-28727</v>
      </c>
      <c r="D25" s="31">
        <f t="shared" si="6"/>
        <v>-39145.26</v>
      </c>
      <c r="E25" s="31">
        <f t="shared" si="6"/>
        <v>-3406.71</v>
      </c>
      <c r="F25" s="31">
        <f t="shared" si="6"/>
        <v>-29960.979999999996</v>
      </c>
      <c r="G25" s="31">
        <f t="shared" si="6"/>
        <v>-25416.11</v>
      </c>
      <c r="H25" s="31">
        <f t="shared" si="6"/>
        <v>-5222.8</v>
      </c>
      <c r="I25" s="31">
        <f t="shared" si="6"/>
        <v>-29494.57</v>
      </c>
      <c r="J25" s="31">
        <f t="shared" si="6"/>
        <v>-33577.89</v>
      </c>
      <c r="K25" s="31">
        <f t="shared" si="6"/>
        <v>-639.6299999999974</v>
      </c>
      <c r="L25" s="31">
        <f t="shared" si="6"/>
        <v>-18698.91</v>
      </c>
      <c r="M25" s="31">
        <f t="shared" si="6"/>
        <v>-1029.5100000000002</v>
      </c>
      <c r="N25" s="31">
        <f t="shared" si="6"/>
        <v>-14723.849999999999</v>
      </c>
      <c r="O25" s="31">
        <f t="shared" si="6"/>
        <v>-250746.64000000004</v>
      </c>
    </row>
    <row r="26" spans="1:15" ht="18.75" customHeight="1">
      <c r="A26" s="26" t="s">
        <v>42</v>
      </c>
      <c r="B26" s="32">
        <f>+B27</f>
        <v>-39107.2</v>
      </c>
      <c r="C26" s="32">
        <f>+C27</f>
        <v>-33633.6</v>
      </c>
      <c r="D26" s="32">
        <f aca="true" t="shared" si="7" ref="D26:O26">+D27</f>
        <v>-26457.2</v>
      </c>
      <c r="E26" s="32">
        <f t="shared" si="7"/>
        <v>-4312</v>
      </c>
      <c r="F26" s="32">
        <f t="shared" si="7"/>
        <v>-15391.2</v>
      </c>
      <c r="G26" s="32">
        <f t="shared" si="7"/>
        <v>-32045.2</v>
      </c>
      <c r="H26" s="32">
        <f t="shared" si="7"/>
        <v>-5222.8</v>
      </c>
      <c r="I26" s="32">
        <f t="shared" si="7"/>
        <v>-31262</v>
      </c>
      <c r="J26" s="32">
        <f t="shared" si="7"/>
        <v>-26923.6</v>
      </c>
      <c r="K26" s="32">
        <f t="shared" si="7"/>
        <v>-25031.6</v>
      </c>
      <c r="L26" s="32">
        <f t="shared" si="7"/>
        <v>-21414.8</v>
      </c>
      <c r="M26" s="32">
        <f t="shared" si="7"/>
        <v>-9851.6</v>
      </c>
      <c r="N26" s="32">
        <f t="shared" si="7"/>
        <v>-7440.4</v>
      </c>
      <c r="O26" s="32">
        <f t="shared" si="7"/>
        <v>-278093.2</v>
      </c>
    </row>
    <row r="27" spans="1:26" ht="18.75" customHeight="1">
      <c r="A27" s="28" t="s">
        <v>43</v>
      </c>
      <c r="B27" s="16">
        <f>ROUND((-B9)*$G$3,2)</f>
        <v>-39107.2</v>
      </c>
      <c r="C27" s="16">
        <f aca="true" t="shared" si="8" ref="C27:N27">ROUND((-C9)*$G$3,2)</f>
        <v>-33633.6</v>
      </c>
      <c r="D27" s="16">
        <f t="shared" si="8"/>
        <v>-26457.2</v>
      </c>
      <c r="E27" s="16">
        <f t="shared" si="8"/>
        <v>-4312</v>
      </c>
      <c r="F27" s="16">
        <f t="shared" si="8"/>
        <v>-15391.2</v>
      </c>
      <c r="G27" s="16">
        <f t="shared" si="8"/>
        <v>-32045.2</v>
      </c>
      <c r="H27" s="16">
        <f t="shared" si="8"/>
        <v>-5222.8</v>
      </c>
      <c r="I27" s="16">
        <f t="shared" si="8"/>
        <v>-31262</v>
      </c>
      <c r="J27" s="16">
        <f t="shared" si="8"/>
        <v>-26923.6</v>
      </c>
      <c r="K27" s="16">
        <f t="shared" si="8"/>
        <v>-25031.6</v>
      </c>
      <c r="L27" s="16">
        <f t="shared" si="8"/>
        <v>-21414.8</v>
      </c>
      <c r="M27" s="16">
        <f t="shared" si="8"/>
        <v>-9851.6</v>
      </c>
      <c r="N27" s="16">
        <f t="shared" si="8"/>
        <v>-7440.4</v>
      </c>
      <c r="O27" s="33">
        <f aca="true" t="shared" si="9" ref="O27:O44">SUM(B27:N27)</f>
        <v>-278093.2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73</v>
      </c>
      <c r="B40" s="36">
        <v>18403.78</v>
      </c>
      <c r="C40" s="36">
        <v>4906.6</v>
      </c>
      <c r="D40" s="36">
        <v>-17229.31</v>
      </c>
      <c r="E40" s="36">
        <v>905.29</v>
      </c>
      <c r="F40" s="36">
        <v>-102697.54</v>
      </c>
      <c r="G40" s="36">
        <v>6629.09</v>
      </c>
      <c r="H40" s="36"/>
      <c r="I40" s="36">
        <v>1767.43</v>
      </c>
      <c r="J40" s="36">
        <v>-6654.29</v>
      </c>
      <c r="K40" s="36">
        <v>24391.97</v>
      </c>
      <c r="L40" s="36">
        <v>2715.89</v>
      </c>
      <c r="M40" s="36">
        <v>8822.09</v>
      </c>
      <c r="N40" s="36">
        <v>-13741.84</v>
      </c>
      <c r="O40" s="34">
        <f t="shared" si="9"/>
        <v>-71780.84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785959.2899999999</v>
      </c>
      <c r="C42" s="37">
        <f aca="true" t="shared" si="11" ref="C42:N42">+C17+C25</f>
        <v>583781.91</v>
      </c>
      <c r="D42" s="37">
        <f t="shared" si="11"/>
        <v>385401.81999999995</v>
      </c>
      <c r="E42" s="37">
        <f t="shared" si="11"/>
        <v>149124.13000000003</v>
      </c>
      <c r="F42" s="37">
        <f t="shared" si="11"/>
        <v>424037.7800000001</v>
      </c>
      <c r="G42" s="37">
        <f t="shared" si="11"/>
        <v>841115.5800000001</v>
      </c>
      <c r="H42" s="37">
        <f t="shared" si="11"/>
        <v>134781.85000000003</v>
      </c>
      <c r="I42" s="37">
        <f t="shared" si="11"/>
        <v>503209.63999999996</v>
      </c>
      <c r="J42" s="37">
        <f t="shared" si="11"/>
        <v>447515.08</v>
      </c>
      <c r="K42" s="37">
        <f t="shared" si="11"/>
        <v>785379.8700000001</v>
      </c>
      <c r="L42" s="37">
        <f t="shared" si="11"/>
        <v>585838.75</v>
      </c>
      <c r="M42" s="37">
        <f t="shared" si="11"/>
        <v>307039.16</v>
      </c>
      <c r="N42" s="37">
        <f t="shared" si="11"/>
        <v>143930.58</v>
      </c>
      <c r="O42" s="37">
        <f>SUM(B42:N42)</f>
        <v>6077115.44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-4541.25</v>
      </c>
      <c r="E44" s="34">
        <v>0</v>
      </c>
      <c r="F44" s="34">
        <v>-88127.76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-6458.39</v>
      </c>
      <c r="O44" s="16">
        <f t="shared" si="9"/>
        <v>-99127.4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59</v>
      </c>
      <c r="B48" s="52">
        <f aca="true" t="shared" si="12" ref="B48:O48">SUM(B49:B59)</f>
        <v>785959.2800000001</v>
      </c>
      <c r="C48" s="52">
        <f t="shared" si="12"/>
        <v>583781.92</v>
      </c>
      <c r="D48" s="52">
        <f t="shared" si="12"/>
        <v>385401.81</v>
      </c>
      <c r="E48" s="52">
        <f t="shared" si="12"/>
        <v>149124.13</v>
      </c>
      <c r="F48" s="52">
        <f t="shared" si="12"/>
        <v>424037.78</v>
      </c>
      <c r="G48" s="52">
        <f t="shared" si="12"/>
        <v>841115.58</v>
      </c>
      <c r="H48" s="52">
        <f t="shared" si="12"/>
        <v>134781.85</v>
      </c>
      <c r="I48" s="52">
        <f t="shared" si="12"/>
        <v>503209.64</v>
      </c>
      <c r="J48" s="52">
        <f t="shared" si="12"/>
        <v>447515.01</v>
      </c>
      <c r="K48" s="52">
        <f t="shared" si="12"/>
        <v>785379.88</v>
      </c>
      <c r="L48" s="52">
        <f t="shared" si="12"/>
        <v>585838.75</v>
      </c>
      <c r="M48" s="52">
        <f t="shared" si="12"/>
        <v>307039.15</v>
      </c>
      <c r="N48" s="52">
        <f t="shared" si="12"/>
        <v>143930.59</v>
      </c>
      <c r="O48" s="37">
        <f t="shared" si="12"/>
        <v>6077115.370000001</v>
      </c>
      <c r="Q48"/>
    </row>
    <row r="49" spans="1:18" ht="18.75" customHeight="1">
      <c r="A49" s="26" t="s">
        <v>60</v>
      </c>
      <c r="B49" s="52">
        <v>646436.1200000001</v>
      </c>
      <c r="C49" s="52">
        <v>430644.94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1077081.06</v>
      </c>
      <c r="P49"/>
      <c r="Q49"/>
      <c r="R49" s="44"/>
    </row>
    <row r="50" spans="1:16" ht="18.75" customHeight="1">
      <c r="A50" s="26" t="s">
        <v>61</v>
      </c>
      <c r="B50" s="52">
        <v>139523.16</v>
      </c>
      <c r="C50" s="52">
        <v>153136.98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292660.14</v>
      </c>
      <c r="P50"/>
    </row>
    <row r="51" spans="1:17" ht="18.75" customHeight="1">
      <c r="A51" s="26" t="s">
        <v>62</v>
      </c>
      <c r="B51" s="53">
        <v>0</v>
      </c>
      <c r="C51" s="53">
        <v>0</v>
      </c>
      <c r="D51" s="32">
        <v>385401.81</v>
      </c>
      <c r="E51" s="53">
        <v>0</v>
      </c>
      <c r="F51" s="53">
        <v>0</v>
      </c>
      <c r="G51" s="53">
        <v>0</v>
      </c>
      <c r="H51" s="52">
        <v>134781.85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520183.66000000003</v>
      </c>
      <c r="Q51"/>
    </row>
    <row r="52" spans="1:18" ht="18.75" customHeight="1">
      <c r="A52" s="26" t="s">
        <v>63</v>
      </c>
      <c r="B52" s="53">
        <v>0</v>
      </c>
      <c r="C52" s="53">
        <v>0</v>
      </c>
      <c r="D52" s="53">
        <v>0</v>
      </c>
      <c r="E52" s="32">
        <v>149124.13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149124.13</v>
      </c>
      <c r="R52"/>
    </row>
    <row r="53" spans="1:19" ht="18.75" customHeight="1">
      <c r="A53" s="26" t="s">
        <v>64</v>
      </c>
      <c r="B53" s="53">
        <v>0</v>
      </c>
      <c r="C53" s="53">
        <v>0</v>
      </c>
      <c r="D53" s="53">
        <v>0</v>
      </c>
      <c r="E53" s="53">
        <v>0</v>
      </c>
      <c r="F53" s="32">
        <v>424037.78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424037.78</v>
      </c>
      <c r="S53"/>
    </row>
    <row r="54" spans="1:20" ht="18.75" customHeight="1">
      <c r="A54" s="26" t="s">
        <v>65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841115.58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841115.58</v>
      </c>
      <c r="T54"/>
    </row>
    <row r="55" spans="1:21" ht="18.75" customHeight="1">
      <c r="A55" s="26" t="s">
        <v>66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503209.64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503209.64</v>
      </c>
      <c r="U55"/>
    </row>
    <row r="56" spans="1:22" ht="18.75" customHeight="1">
      <c r="A56" s="26" t="s">
        <v>67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447515.01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447515.01</v>
      </c>
      <c r="V56"/>
    </row>
    <row r="57" spans="1:23" ht="18.75" customHeight="1">
      <c r="A57" s="26" t="s">
        <v>68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785379.88</v>
      </c>
      <c r="L57" s="32">
        <v>585838.75</v>
      </c>
      <c r="M57" s="53">
        <v>0</v>
      </c>
      <c r="N57" s="53">
        <v>0</v>
      </c>
      <c r="O57" s="37">
        <f t="shared" si="13"/>
        <v>1371218.63</v>
      </c>
      <c r="P57"/>
      <c r="W57"/>
    </row>
    <row r="58" spans="1:25" ht="18.75" customHeight="1">
      <c r="A58" s="26" t="s">
        <v>69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307039.15</v>
      </c>
      <c r="N58" s="53">
        <v>0</v>
      </c>
      <c r="O58" s="37">
        <f t="shared" si="13"/>
        <v>307039.15</v>
      </c>
      <c r="R58"/>
      <c r="Y58"/>
    </row>
    <row r="59" spans="1:26" ht="18.75" customHeight="1">
      <c r="A59" s="39" t="s">
        <v>70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143930.59</v>
      </c>
      <c r="O59" s="56">
        <f t="shared" si="13"/>
        <v>143930.59</v>
      </c>
      <c r="P59"/>
      <c r="S59"/>
      <c r="Z59"/>
    </row>
    <row r="60" spans="1:12" ht="21" customHeight="1">
      <c r="A60" s="57" t="s">
        <v>58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5" ht="14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2:14" ht="14.25">
      <c r="B64"/>
      <c r="C64"/>
      <c r="D64"/>
      <c r="E64"/>
      <c r="F64"/>
      <c r="G64"/>
      <c r="H64" s="60"/>
      <c r="I64" s="60"/>
      <c r="J64" s="61"/>
      <c r="K64" s="61"/>
      <c r="L64" s="61"/>
      <c r="N64" s="59"/>
    </row>
    <row r="65" spans="2:14" ht="14.25">
      <c r="B65"/>
      <c r="C65"/>
      <c r="D65"/>
      <c r="E65"/>
      <c r="F65"/>
      <c r="G65"/>
      <c r="H65"/>
      <c r="I65"/>
      <c r="J65"/>
      <c r="K65"/>
      <c r="L65"/>
      <c r="N65" s="59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4" ht="14.25">
      <c r="B67" s="58"/>
      <c r="C67" s="69"/>
      <c r="D67" s="71"/>
      <c r="E67"/>
      <c r="F67" s="69"/>
      <c r="G67"/>
      <c r="H67"/>
      <c r="I67"/>
      <c r="J67" s="69"/>
      <c r="K67"/>
      <c r="L67"/>
      <c r="N67" s="71"/>
    </row>
    <row r="68" spans="2:12" ht="14.25">
      <c r="B68" s="69"/>
      <c r="C68" s="69"/>
      <c r="D68" s="69"/>
      <c r="E68"/>
      <c r="F68"/>
      <c r="G68"/>
      <c r="H68"/>
      <c r="I68"/>
      <c r="J68"/>
      <c r="K68"/>
      <c r="L68"/>
    </row>
    <row r="69" spans="2:12" ht="14.25">
      <c r="B69" s="70"/>
      <c r="C69" s="69"/>
      <c r="D69"/>
      <c r="E69"/>
      <c r="F69" s="72"/>
      <c r="G69" s="73"/>
      <c r="H69" s="74"/>
      <c r="I69"/>
      <c r="J69" s="69"/>
      <c r="K69"/>
      <c r="L69"/>
    </row>
    <row r="70" spans="2:12" ht="14.25">
      <c r="B70" s="69">
        <v>18403.78</v>
      </c>
      <c r="C70" s="69">
        <f>SUM(C67:C69)</f>
        <v>0</v>
      </c>
      <c r="D70"/>
      <c r="E70"/>
      <c r="F70"/>
      <c r="G70"/>
      <c r="H70"/>
      <c r="I70"/>
      <c r="J70" s="69">
        <f>SUM(J67:J69)</f>
        <v>0</v>
      </c>
      <c r="K70"/>
      <c r="L70"/>
    </row>
    <row r="71" spans="2:11" ht="14.25">
      <c r="B71" s="58">
        <f>B70+B69</f>
        <v>18403.78</v>
      </c>
      <c r="K71"/>
    </row>
    <row r="72" ht="14.25">
      <c r="L72"/>
    </row>
    <row r="73" ht="14.25">
      <c r="M73"/>
    </row>
    <row r="74" ht="14.25">
      <c r="N74"/>
    </row>
    <row r="103" spans="2:14" ht="14.25">
      <c r="B103">
        <v>18403.78</v>
      </c>
      <c r="C103">
        <v>4906.6</v>
      </c>
      <c r="D103">
        <v>-17229.31</v>
      </c>
      <c r="E103">
        <v>905.29</v>
      </c>
      <c r="F103">
        <v>-102697.54</v>
      </c>
      <c r="G103">
        <v>6629.09</v>
      </c>
      <c r="H103">
        <v>0</v>
      </c>
      <c r="I103">
        <v>1767.43</v>
      </c>
      <c r="J103">
        <v>-6654.29</v>
      </c>
      <c r="K103">
        <v>24391.97</v>
      </c>
      <c r="L103">
        <v>2715.89</v>
      </c>
      <c r="M103">
        <v>8822.09</v>
      </c>
      <c r="N103">
        <v>-13741.84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2020-06-09T18:26:30Z</dcterms:modified>
  <cp:category/>
  <cp:version/>
  <cp:contentType/>
  <cp:contentStatus/>
</cp:coreProperties>
</file>