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<sst xmlns="http://schemas.openxmlformats.org/spreadsheetml/2006/main" count="77" uniqueCount="74">
  <si>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</si>
  <si>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</si>
  <si>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</si>
  <si>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</si>
  <si>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</si>
  <si>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</si>
  <si>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</si>
  <si>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</si>
  <si>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</si>
  <si>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</si>
  <si>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</si>
  <si>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</si>
  <si>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</si>
  <si>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</si>
  <si>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</si>
  <si>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</si>
  <si>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</si>
  <si>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</si>
  <si>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</si>
  <si>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</si>
  <si>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</si>
  <si>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</si>
  <si>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</si>
  <si>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</si>
  <si>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</si>
  <si>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</si>
  <si>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</si>
  <si>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</si>
  <si>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</si>
  <si>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</si>
  <si>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</si>
  <si>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</si>
  <si>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</si>
  <si>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</si>
  <si>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</si>
  <si>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</si>
  <si>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</si>
  <si>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</si>
  <si>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</si>
  <si>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</si>
  <si>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</si>
  <si>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</si>
  <si>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</si>
  <si>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</si>
  <si>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</si>
  <si>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</si>
  <si>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</si>
  <si>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</si>
  <si>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</si>
  <si>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</si>
  <si>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</si>
  <si>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</si>
  <si>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</si>
  <si>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</si>
  <si>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</si>
  <si>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</si>
  <si>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</si>
  <si>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</si>
  <si>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</si>
  <si>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</si>
  <si>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</si>
  <si>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</si>
  <si>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</si>
  <si>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</si>
  <si>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</si>
  <si>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</si>
  <si>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</si>
  <si>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</si>
  <si>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</si>
  <si>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</si>
  <si>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</si>
  <si>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</si>
  <si>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</si>
  <si>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01/06/20 - VENCIMENTO 08/06/20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</si>
</sst>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182775</v>
      </c>
      <c r="C7" s="9">
        <f t="shared" si="0"/>
        <v>130214</v>
      </c>
      <c r="D7" s="9">
        <f t="shared" si="0"/>
        <v>147740</v>
      </c>
      <c r="E7" s="9">
        <f t="shared" si="0"/>
        <v>28794</v>
      </c>
      <c r="F7" s="9">
        <f t="shared" si="0"/>
        <v>93342</v>
      </c>
      <c r="G7" s="9">
        <f t="shared" si="0"/>
        <v>167390</v>
      </c>
      <c r="H7" s="9">
        <f t="shared" si="0"/>
        <v>23644</v>
      </c>
      <c r="I7" s="9">
        <f t="shared" si="0"/>
        <v>124847</v>
      </c>
      <c r="J7" s="9">
        <f t="shared" si="0"/>
        <v>113899</v>
      </c>
      <c r="K7" s="9">
        <f t="shared" si="0"/>
        <v>159465</v>
      </c>
      <c r="L7" s="9">
        <f t="shared" si="0"/>
        <v>115569</v>
      </c>
      <c r="M7" s="9">
        <f t="shared" si="0"/>
        <v>53339</v>
      </c>
      <c r="N7" s="9">
        <f t="shared" si="0"/>
        <v>33987</v>
      </c>
      <c r="O7" s="9">
        <f t="shared" si="0"/>
        <v>1375005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9696</v>
      </c>
      <c r="C8" s="11">
        <f t="shared" si="1"/>
        <v>8354</v>
      </c>
      <c r="D8" s="11">
        <f t="shared" si="1"/>
        <v>7081</v>
      </c>
      <c r="E8" s="11">
        <f t="shared" si="1"/>
        <v>1104</v>
      </c>
      <c r="F8" s="11">
        <f t="shared" si="1"/>
        <v>4142</v>
      </c>
      <c r="G8" s="11">
        <f t="shared" si="1"/>
        <v>7986</v>
      </c>
      <c r="H8" s="11">
        <f t="shared" si="1"/>
        <v>1228</v>
      </c>
      <c r="I8" s="11">
        <f t="shared" si="1"/>
        <v>7743</v>
      </c>
      <c r="J8" s="11">
        <f t="shared" si="1"/>
        <v>6806</v>
      </c>
      <c r="K8" s="11">
        <f t="shared" si="1"/>
        <v>6364</v>
      </c>
      <c r="L8" s="11">
        <f t="shared" si="1"/>
        <v>5119</v>
      </c>
      <c r="M8" s="11">
        <f t="shared" si="1"/>
        <v>2293</v>
      </c>
      <c r="N8" s="11">
        <f t="shared" si="1"/>
        <v>2045</v>
      </c>
      <c r="O8" s="11">
        <f t="shared" si="1"/>
        <v>69961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9696</v>
      </c>
      <c r="C9" s="11">
        <v>8354</v>
      </c>
      <c r="D9" s="11">
        <v>7081</v>
      </c>
      <c r="E9" s="11">
        <v>1104</v>
      </c>
      <c r="F9" s="11">
        <v>4142</v>
      </c>
      <c r="G9" s="11">
        <v>7986</v>
      </c>
      <c r="H9" s="11">
        <v>1220</v>
      </c>
      <c r="I9" s="11">
        <v>7742</v>
      </c>
      <c r="J9" s="11">
        <v>6806</v>
      </c>
      <c r="K9" s="11">
        <v>6360</v>
      </c>
      <c r="L9" s="11">
        <v>5119</v>
      </c>
      <c r="M9" s="11">
        <v>2288</v>
      </c>
      <c r="N9" s="11">
        <v>2045</v>
      </c>
      <c r="O9" s="11">
        <f>SUM(B9:N9)</f>
        <v>69943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1</v>
      </c>
      <c r="J10" s="13">
        <v>0</v>
      </c>
      <c r="K10" s="13">
        <v>4</v>
      </c>
      <c r="L10" s="13">
        <v>0</v>
      </c>
      <c r="M10" s="13">
        <v>5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173079</v>
      </c>
      <c r="C11" s="13">
        <v>121860</v>
      </c>
      <c r="D11" s="13">
        <v>140659</v>
      </c>
      <c r="E11" s="13">
        <v>27690</v>
      </c>
      <c r="F11" s="13">
        <v>89200</v>
      </c>
      <c r="G11" s="13">
        <v>159404</v>
      </c>
      <c r="H11" s="13">
        <v>22416</v>
      </c>
      <c r="I11" s="13">
        <v>117104</v>
      </c>
      <c r="J11" s="13">
        <v>107093</v>
      </c>
      <c r="K11" s="13">
        <v>153101</v>
      </c>
      <c r="L11" s="13">
        <v>110450</v>
      </c>
      <c r="M11" s="13">
        <v>51046</v>
      </c>
      <c r="N11" s="13">
        <v>31942</v>
      </c>
      <c r="O11" s="11">
        <f>SUM(B11:N11)</f>
        <v>1305044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1.784374341109208</v>
      </c>
      <c r="C15" s="19">
        <v>1.82362107151857</v>
      </c>
      <c r="D15" s="19">
        <v>1.336490150844843</v>
      </c>
      <c r="E15" s="19">
        <v>1.39995142352382</v>
      </c>
      <c r="F15" s="19">
        <v>1.932257608340525</v>
      </c>
      <c r="G15" s="19">
        <v>2.552782526780627</v>
      </c>
      <c r="H15" s="19">
        <v>2.18133954533527</v>
      </c>
      <c r="I15" s="19">
        <v>1.670675926512529</v>
      </c>
      <c r="J15" s="19">
        <v>1.654343359177359</v>
      </c>
      <c r="K15" s="19">
        <v>2.038582207279319</v>
      </c>
      <c r="L15" s="19">
        <v>1.848559004681875</v>
      </c>
      <c r="M15" s="19">
        <v>1.757737544961581</v>
      </c>
      <c r="N15" s="19">
        <v>1.629477403419883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801867.75</v>
      </c>
      <c r="C17" s="24">
        <f aca="true" t="shared" si="2" ref="C17:O17">C18+C19+C20+C21+C22+C23</f>
        <v>610182.38</v>
      </c>
      <c r="D17" s="24">
        <f t="shared" si="2"/>
        <v>423697.62</v>
      </c>
      <c r="E17" s="24">
        <f t="shared" si="2"/>
        <v>151957.68000000002</v>
      </c>
      <c r="F17" s="24">
        <f t="shared" si="2"/>
        <v>454115.00000000006</v>
      </c>
      <c r="G17" s="24">
        <f t="shared" si="2"/>
        <v>862234.02</v>
      </c>
      <c r="H17" s="24">
        <f t="shared" si="2"/>
        <v>138057.74000000002</v>
      </c>
      <c r="I17" s="24">
        <f t="shared" si="2"/>
        <v>530435.01</v>
      </c>
      <c r="J17" s="24">
        <f t="shared" si="2"/>
        <v>479625.83</v>
      </c>
      <c r="K17" s="24">
        <f t="shared" si="2"/>
        <v>778224.7500000001</v>
      </c>
      <c r="L17" s="24">
        <f t="shared" si="2"/>
        <v>595174.54</v>
      </c>
      <c r="M17" s="24">
        <f t="shared" si="2"/>
        <v>307490.52</v>
      </c>
      <c r="N17" s="24">
        <f t="shared" si="2"/>
        <v>158833.58000000002</v>
      </c>
      <c r="O17" s="24">
        <f t="shared" si="2"/>
        <v>6291896.42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408355.91</v>
      </c>
      <c r="C18" s="22">
        <f t="shared" si="3"/>
        <v>300468.81</v>
      </c>
      <c r="D18" s="22">
        <f t="shared" si="3"/>
        <v>298907.57</v>
      </c>
      <c r="E18" s="22">
        <f t="shared" si="3"/>
        <v>99658.91</v>
      </c>
      <c r="F18" s="22">
        <f t="shared" si="3"/>
        <v>218812.32</v>
      </c>
      <c r="G18" s="22">
        <f t="shared" si="3"/>
        <v>322577.27</v>
      </c>
      <c r="H18" s="22">
        <f t="shared" si="3"/>
        <v>61093.73</v>
      </c>
      <c r="I18" s="22">
        <f t="shared" si="3"/>
        <v>285799.75</v>
      </c>
      <c r="J18" s="22">
        <f t="shared" si="3"/>
        <v>262434.69</v>
      </c>
      <c r="K18" s="22">
        <f t="shared" si="3"/>
        <v>347538.02</v>
      </c>
      <c r="L18" s="22">
        <f t="shared" si="3"/>
        <v>286657.35</v>
      </c>
      <c r="M18" s="22">
        <f t="shared" si="3"/>
        <v>152842.9</v>
      </c>
      <c r="N18" s="22">
        <f t="shared" si="3"/>
        <v>88012.74</v>
      </c>
      <c r="O18" s="27">
        <f aca="true" t="shared" si="4" ref="O18:O23">SUM(B18:N18)</f>
        <v>3133159.97</v>
      </c>
    </row>
    <row r="19" spans="1:23" ht="18.75" customHeight="1">
      <c r="A19" s="26" t="s">
        <v>36</v>
      </c>
      <c r="B19" s="16">
        <f>IF(B15&lt;&gt;0,ROUND((B15-1)*B18,2),0)</f>
        <v>320303.9</v>
      </c>
      <c r="C19" s="22">
        <f aca="true" t="shared" si="5" ref="C19:N19">IF(C15&lt;&gt;0,ROUND((C15-1)*C18,2),0)</f>
        <v>247472.44</v>
      </c>
      <c r="D19" s="22">
        <f t="shared" si="5"/>
        <v>100579.45</v>
      </c>
      <c r="E19" s="22">
        <f t="shared" si="5"/>
        <v>39858.72</v>
      </c>
      <c r="F19" s="22">
        <f t="shared" si="5"/>
        <v>203989.45</v>
      </c>
      <c r="G19" s="22">
        <f t="shared" si="5"/>
        <v>500892.35</v>
      </c>
      <c r="H19" s="22">
        <f t="shared" si="5"/>
        <v>72172.44</v>
      </c>
      <c r="I19" s="22">
        <f t="shared" si="5"/>
        <v>191679.01</v>
      </c>
      <c r="J19" s="22">
        <f t="shared" si="5"/>
        <v>171722.4</v>
      </c>
      <c r="K19" s="22">
        <f t="shared" si="5"/>
        <v>360946.8</v>
      </c>
      <c r="L19" s="22">
        <f t="shared" si="5"/>
        <v>243245.68</v>
      </c>
      <c r="M19" s="22">
        <f t="shared" si="5"/>
        <v>115814.8</v>
      </c>
      <c r="N19" s="22">
        <f t="shared" si="5"/>
        <v>55402.03</v>
      </c>
      <c r="O19" s="27">
        <f t="shared" si="4"/>
        <v>2624079.4699999997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12688.06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270606.32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-42662.4</v>
      </c>
      <c r="C25" s="31">
        <f>+C26+C28+C39+C40+C43-C44</f>
        <v>-36757.6</v>
      </c>
      <c r="D25" s="31">
        <f t="shared" si="6"/>
        <v>-31156.4</v>
      </c>
      <c r="E25" s="31">
        <f t="shared" si="6"/>
        <v>-4857.6</v>
      </c>
      <c r="F25" s="31">
        <f t="shared" si="6"/>
        <v>-18224.8</v>
      </c>
      <c r="G25" s="31">
        <f t="shared" si="6"/>
        <v>-35138.4</v>
      </c>
      <c r="H25" s="31">
        <f t="shared" si="6"/>
        <v>-5368</v>
      </c>
      <c r="I25" s="31">
        <f t="shared" si="6"/>
        <v>-34064.8</v>
      </c>
      <c r="J25" s="31">
        <f t="shared" si="6"/>
        <v>-29946.4</v>
      </c>
      <c r="K25" s="31">
        <f t="shared" si="6"/>
        <v>-27984</v>
      </c>
      <c r="L25" s="31">
        <f t="shared" si="6"/>
        <v>-22523.6</v>
      </c>
      <c r="M25" s="31">
        <f t="shared" si="6"/>
        <v>-10067.2</v>
      </c>
      <c r="N25" s="31">
        <f t="shared" si="6"/>
        <v>-8998</v>
      </c>
      <c r="O25" s="31">
        <f t="shared" si="6"/>
        <v>-307749.2</v>
      </c>
    </row>
    <row r="26" spans="1:15" ht="18.75" customHeight="1">
      <c r="A26" s="26" t="s">
        <v>42</v>
      </c>
      <c r="B26" s="32">
        <f>+B27</f>
        <v>-42662.4</v>
      </c>
      <c r="C26" s="32">
        <f>+C27</f>
        <v>-36757.6</v>
      </c>
      <c r="D26" s="32">
        <f aca="true" t="shared" si="7" ref="D26:O26">+D27</f>
        <v>-31156.4</v>
      </c>
      <c r="E26" s="32">
        <f t="shared" si="7"/>
        <v>-4857.6</v>
      </c>
      <c r="F26" s="32">
        <f t="shared" si="7"/>
        <v>-18224.8</v>
      </c>
      <c r="G26" s="32">
        <f t="shared" si="7"/>
        <v>-35138.4</v>
      </c>
      <c r="H26" s="32">
        <f t="shared" si="7"/>
        <v>-5368</v>
      </c>
      <c r="I26" s="32">
        <f t="shared" si="7"/>
        <v>-34064.8</v>
      </c>
      <c r="J26" s="32">
        <f t="shared" si="7"/>
        <v>-29946.4</v>
      </c>
      <c r="K26" s="32">
        <f t="shared" si="7"/>
        <v>-27984</v>
      </c>
      <c r="L26" s="32">
        <f t="shared" si="7"/>
        <v>-22523.6</v>
      </c>
      <c r="M26" s="32">
        <f t="shared" si="7"/>
        <v>-10067.2</v>
      </c>
      <c r="N26" s="32">
        <f t="shared" si="7"/>
        <v>-8998</v>
      </c>
      <c r="O26" s="32">
        <f t="shared" si="7"/>
        <v>-307749.2</v>
      </c>
    </row>
    <row r="27" spans="1:26" ht="18.75" customHeight="1">
      <c r="A27" s="28" t="s">
        <v>43</v>
      </c>
      <c r="B27" s="16">
        <f>ROUND((-B9)*$G$3,2)</f>
        <v>-42662.4</v>
      </c>
      <c r="C27" s="16">
        <f aca="true" t="shared" si="8" ref="C27:N27">ROUND((-C9)*$G$3,2)</f>
        <v>-36757.6</v>
      </c>
      <c r="D27" s="16">
        <f t="shared" si="8"/>
        <v>-31156.4</v>
      </c>
      <c r="E27" s="16">
        <f t="shared" si="8"/>
        <v>-4857.6</v>
      </c>
      <c r="F27" s="16">
        <f t="shared" si="8"/>
        <v>-18224.8</v>
      </c>
      <c r="G27" s="16">
        <f t="shared" si="8"/>
        <v>-35138.4</v>
      </c>
      <c r="H27" s="16">
        <f t="shared" si="8"/>
        <v>-5368</v>
      </c>
      <c r="I27" s="16">
        <f t="shared" si="8"/>
        <v>-34064.8</v>
      </c>
      <c r="J27" s="16">
        <f t="shared" si="8"/>
        <v>-29946.4</v>
      </c>
      <c r="K27" s="16">
        <f t="shared" si="8"/>
        <v>-27984</v>
      </c>
      <c r="L27" s="16">
        <f t="shared" si="8"/>
        <v>-22523.6</v>
      </c>
      <c r="M27" s="16">
        <f t="shared" si="8"/>
        <v>-10067.2</v>
      </c>
      <c r="N27" s="16">
        <f t="shared" si="8"/>
        <v>-8998</v>
      </c>
      <c r="O27" s="33">
        <f aca="true" t="shared" si="9" ref="O27:O44">SUM(B27:N27)</f>
        <v>-307749.2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759205.35</v>
      </c>
      <c r="C42" s="37">
        <f aca="true" t="shared" si="11" ref="C42:N42">+C17+C25</f>
        <v>573424.78</v>
      </c>
      <c r="D42" s="37">
        <f t="shared" si="11"/>
        <v>392541.22</v>
      </c>
      <c r="E42" s="37">
        <f t="shared" si="11"/>
        <v>147100.08000000002</v>
      </c>
      <c r="F42" s="37">
        <f t="shared" si="11"/>
        <v>435890.20000000007</v>
      </c>
      <c r="G42" s="37">
        <f t="shared" si="11"/>
        <v>827095.62</v>
      </c>
      <c r="H42" s="37">
        <f t="shared" si="11"/>
        <v>132689.74000000002</v>
      </c>
      <c r="I42" s="37">
        <f t="shared" si="11"/>
        <v>496370.21</v>
      </c>
      <c r="J42" s="37">
        <f t="shared" si="11"/>
        <v>449679.43</v>
      </c>
      <c r="K42" s="37">
        <f t="shared" si="11"/>
        <v>750240.7500000001</v>
      </c>
      <c r="L42" s="37">
        <f t="shared" si="11"/>
        <v>572650.9400000001</v>
      </c>
      <c r="M42" s="37">
        <f t="shared" si="11"/>
        <v>297423.32</v>
      </c>
      <c r="N42" s="37">
        <f t="shared" si="11"/>
        <v>149835.58000000002</v>
      </c>
      <c r="O42" s="37">
        <f>SUM(B42:N42)</f>
        <v>5984147.220000001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759205.34</v>
      </c>
      <c r="C48" s="52">
        <f t="shared" si="12"/>
        <v>573424.77</v>
      </c>
      <c r="D48" s="52">
        <f t="shared" si="12"/>
        <v>392541.22</v>
      </c>
      <c r="E48" s="52">
        <f t="shared" si="12"/>
        <v>147100.09</v>
      </c>
      <c r="F48" s="52">
        <f t="shared" si="12"/>
        <v>435890.19</v>
      </c>
      <c r="G48" s="52">
        <f t="shared" si="12"/>
        <v>827095.62</v>
      </c>
      <c r="H48" s="52">
        <f t="shared" si="12"/>
        <v>132689.74</v>
      </c>
      <c r="I48" s="52">
        <f t="shared" si="12"/>
        <v>496370.22</v>
      </c>
      <c r="J48" s="52">
        <f t="shared" si="12"/>
        <v>449679.42</v>
      </c>
      <c r="K48" s="52">
        <f t="shared" si="12"/>
        <v>750240.76</v>
      </c>
      <c r="L48" s="52">
        <f t="shared" si="12"/>
        <v>572650.93</v>
      </c>
      <c r="M48" s="52">
        <f t="shared" si="12"/>
        <v>297423.33</v>
      </c>
      <c r="N48" s="52">
        <f t="shared" si="12"/>
        <v>149835.57</v>
      </c>
      <c r="O48" s="37">
        <f t="shared" si="12"/>
        <v>5984147.200000001</v>
      </c>
      <c r="Q48"/>
    </row>
    <row r="49" spans="1:18" ht="18.75" customHeight="1">
      <c r="A49" s="26" t="s">
        <v>61</v>
      </c>
      <c r="B49" s="52">
        <v>621268.71</v>
      </c>
      <c r="C49" s="52">
        <v>421813.94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1043082.6499999999</v>
      </c>
      <c r="P49"/>
      <c r="Q49"/>
      <c r="R49" s="44"/>
    </row>
    <row r="50" spans="1:16" ht="18.75" customHeight="1">
      <c r="A50" s="26" t="s">
        <v>62</v>
      </c>
      <c r="B50" s="52">
        <v>137936.63</v>
      </c>
      <c r="C50" s="52">
        <v>151610.83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289547.45999999996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392541.22</v>
      </c>
      <c r="E51" s="53">
        <v>0</v>
      </c>
      <c r="F51" s="53">
        <v>0</v>
      </c>
      <c r="G51" s="53">
        <v>0</v>
      </c>
      <c r="H51" s="52">
        <v>132689.74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525230.96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147100.09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147100.09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435890.19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435890.19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827095.62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827095.62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496370.22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496370.22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449679.42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449679.42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750240.76</v>
      </c>
      <c r="L57" s="32">
        <v>572650.93</v>
      </c>
      <c r="M57" s="53">
        <v>0</v>
      </c>
      <c r="N57" s="53">
        <v>0</v>
      </c>
      <c r="O57" s="37">
        <f t="shared" si="13"/>
        <v>1322891.69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297423.33</v>
      </c>
      <c r="N58" s="53">
        <v>0</v>
      </c>
      <c r="O58" s="37">
        <f t="shared" si="13"/>
        <v>297423.33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149835.57</v>
      </c>
      <c r="O59" s="56">
        <f t="shared" si="13"/>
        <v>149835.57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2020-06-05T17:23:29Z</dcterms:modified>
  <cp:category/>
  <cp:version/>
  <cp:contentType/>
  <cp:contentStatus/>
</cp:coreProperties>
</file>