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<sst xmlns="http://schemas.openxmlformats.org/spreadsheetml/2006/main" count="74" uniqueCount="73">
  <si>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</si>
  <si>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</si>
  <si>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</si>
  <si>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</si>
  <si>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</si>
  <si>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</si>
  <si>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</si>
  <si>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</si>
  <si>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</si>
  <si>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</si>
  <si>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</si>
  <si>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</si>
  <si>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</si>
  <si>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</si>
  <si>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</si>
  <si>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</si>
  <si>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</si>
  <si>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</si>
  <si>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</si>
  <si>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</si>
  <si>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</si>
  <si>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</si>
  <si>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</si>
  <si>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</si>
  <si>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</si>
  <si>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</si>
  <si>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</si>
  <si>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</si>
  <si>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</si>
  <si>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</si>
  <si>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</si>
  <si>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</si>
  <si>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</si>
  <si>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</si>
  <si>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</si>
  <si>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</si>
  <si>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</si>
  <si>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</si>
  <si>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</si>
  <si>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</si>
  <si>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</si>
  <si>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</si>
  <si>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</si>
  <si>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</si>
  <si>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</si>
  <si>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</si>
  <si>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</si>
  <si>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</si>
  <si>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</si>
  <si>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</si>
  <si>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</si>
  <si>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</si>
  <si>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</si>
  <si>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</si>
  <si>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</si>
  <si>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</si>
  <si>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</si>
  <si>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</si>
  <si>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</si>
  <si>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</si>
  <si>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</si>
  <si>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</si>
  <si>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</si>
  <si>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</si>
  <si>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</si>
  <si>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</si>
  <si>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</si>
  <si>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</si>
  <si>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</si>
  <si>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</si>
  <si>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</si>
  <si>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</si>
  <si>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30/06/20 - VENCIMENTO 07/07/20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</si>
</sst>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167712</v>
      </c>
      <c r="C7" s="47">
        <f t="shared" si="0"/>
        <v>148568</v>
      </c>
      <c r="D7" s="47">
        <f t="shared" si="0"/>
        <v>216603</v>
      </c>
      <c r="E7" s="47">
        <f t="shared" si="0"/>
        <v>109014</v>
      </c>
      <c r="F7" s="47">
        <f t="shared" si="0"/>
        <v>113640</v>
      </c>
      <c r="G7" s="47">
        <f t="shared" si="0"/>
        <v>144643</v>
      </c>
      <c r="H7" s="47">
        <f t="shared" si="0"/>
        <v>154036</v>
      </c>
      <c r="I7" s="47">
        <f t="shared" si="0"/>
        <v>194286</v>
      </c>
      <c r="J7" s="47">
        <f t="shared" si="0"/>
        <v>46492</v>
      </c>
      <c r="K7" s="47">
        <f t="shared" si="0"/>
        <v>1294994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10743</v>
      </c>
      <c r="C8" s="45">
        <f t="shared" si="1"/>
        <v>10341</v>
      </c>
      <c r="D8" s="45">
        <f t="shared" si="1"/>
        <v>12680</v>
      </c>
      <c r="E8" s="45">
        <f t="shared" si="1"/>
        <v>6797</v>
      </c>
      <c r="F8" s="45">
        <f t="shared" si="1"/>
        <v>7798</v>
      </c>
      <c r="G8" s="45">
        <f t="shared" si="1"/>
        <v>5668</v>
      </c>
      <c r="H8" s="45">
        <f t="shared" si="1"/>
        <v>4508</v>
      </c>
      <c r="I8" s="45">
        <f t="shared" si="1"/>
        <v>10498</v>
      </c>
      <c r="J8" s="45">
        <f t="shared" si="1"/>
        <v>1304</v>
      </c>
      <c r="K8" s="38">
        <f>SUM(B8:J8)</f>
        <v>70337</v>
      </c>
      <c r="L8"/>
      <c r="M8"/>
      <c r="N8"/>
    </row>
    <row r="9" spans="1:14" ht="16.5" customHeight="1">
      <c r="A9" s="22" t="s">
        <v>35</v>
      </c>
      <c r="B9" s="45">
        <v>10740</v>
      </c>
      <c r="C9" s="45">
        <v>10339</v>
      </c>
      <c r="D9" s="45">
        <v>12680</v>
      </c>
      <c r="E9" s="45">
        <v>6789</v>
      </c>
      <c r="F9" s="45">
        <v>7793</v>
      </c>
      <c r="G9" s="45">
        <v>5662</v>
      </c>
      <c r="H9" s="45">
        <v>4508</v>
      </c>
      <c r="I9" s="45">
        <v>10490</v>
      </c>
      <c r="J9" s="45">
        <v>1304</v>
      </c>
      <c r="K9" s="38">
        <f>SUM(B9:J9)</f>
        <v>70305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2</v>
      </c>
      <c r="D10" s="45">
        <v>0</v>
      </c>
      <c r="E10" s="45">
        <v>8</v>
      </c>
      <c r="F10" s="45">
        <v>5</v>
      </c>
      <c r="G10" s="45">
        <v>6</v>
      </c>
      <c r="H10" s="45">
        <v>0</v>
      </c>
      <c r="I10" s="45">
        <v>8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33</v>
      </c>
      <c r="B11" s="43">
        <v>156969</v>
      </c>
      <c r="C11" s="43">
        <v>138227</v>
      </c>
      <c r="D11" s="43">
        <v>203923</v>
      </c>
      <c r="E11" s="43">
        <v>102217</v>
      </c>
      <c r="F11" s="43">
        <v>105842</v>
      </c>
      <c r="G11" s="43">
        <v>138975</v>
      </c>
      <c r="H11" s="43">
        <v>149528</v>
      </c>
      <c r="I11" s="43">
        <v>183788</v>
      </c>
      <c r="J11" s="43">
        <v>45188</v>
      </c>
      <c r="K11" s="38">
        <f>SUM(B11:J11)</f>
        <v>1224657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1.727859480977671</v>
      </c>
      <c r="C15" s="39">
        <v>2.149750814683808</v>
      </c>
      <c r="D15" s="39">
        <v>1.606942843549506</v>
      </c>
      <c r="E15" s="39">
        <v>1.986650827351314</v>
      </c>
      <c r="F15" s="39">
        <v>2.011144452752383</v>
      </c>
      <c r="G15" s="39">
        <v>1.807354254464854</v>
      </c>
      <c r="H15" s="39">
        <v>1.874431530618242</v>
      </c>
      <c r="I15" s="39">
        <v>1.940169861378719</v>
      </c>
      <c r="J15" s="39">
        <v>1.947225221771043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985798.21</v>
      </c>
      <c r="C17" s="36">
        <f aca="true" t="shared" si="2" ref="C17:J17">C18+C19+C20+C21+C22+C23+C24</f>
        <v>1184397.28</v>
      </c>
      <c r="D17" s="36">
        <f t="shared" si="2"/>
        <v>1426321.6199999999</v>
      </c>
      <c r="E17" s="36">
        <f t="shared" si="2"/>
        <v>783906.73</v>
      </c>
      <c r="F17" s="36">
        <f t="shared" si="2"/>
        <v>870743.9</v>
      </c>
      <c r="G17" s="36">
        <f t="shared" si="2"/>
        <v>996669.54</v>
      </c>
      <c r="H17" s="36">
        <f t="shared" si="2"/>
        <v>885517.59</v>
      </c>
      <c r="I17" s="36">
        <f t="shared" si="2"/>
        <v>1183176.0499999998</v>
      </c>
      <c r="J17" s="36">
        <f t="shared" si="2"/>
        <v>317061.51000000007</v>
      </c>
      <c r="K17" s="36">
        <f aca="true" t="shared" si="3" ref="K17:K24">SUM(B17:J17)</f>
        <v>8633592.43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570354.97</v>
      </c>
      <c r="C18" s="30">
        <f t="shared" si="4"/>
        <v>554619.2</v>
      </c>
      <c r="D18" s="30">
        <f t="shared" si="4"/>
        <v>895718.39</v>
      </c>
      <c r="E18" s="30">
        <f t="shared" si="4"/>
        <v>392472.2</v>
      </c>
      <c r="F18" s="30">
        <f t="shared" si="4"/>
        <v>432661.57</v>
      </c>
      <c r="G18" s="30">
        <f t="shared" si="4"/>
        <v>556803.23</v>
      </c>
      <c r="H18" s="30">
        <f t="shared" si="4"/>
        <v>472674.87</v>
      </c>
      <c r="I18" s="30">
        <f t="shared" si="4"/>
        <v>601820.31</v>
      </c>
      <c r="J18" s="30">
        <f t="shared" si="4"/>
        <v>163163.67</v>
      </c>
      <c r="K18" s="30">
        <f t="shared" si="3"/>
        <v>4640288.41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415138.27</v>
      </c>
      <c r="C19" s="30">
        <f t="shared" si="5"/>
        <v>637673.88</v>
      </c>
      <c r="D19" s="30">
        <f t="shared" si="5"/>
        <v>543649.87</v>
      </c>
      <c r="E19" s="30">
        <f t="shared" si="5"/>
        <v>387233.02</v>
      </c>
      <c r="F19" s="30">
        <f t="shared" si="5"/>
        <v>437483.35</v>
      </c>
      <c r="G19" s="30">
        <f t="shared" si="5"/>
        <v>449537.46</v>
      </c>
      <c r="H19" s="30">
        <f t="shared" si="5"/>
        <v>413321.81</v>
      </c>
      <c r="I19" s="30">
        <f t="shared" si="5"/>
        <v>565813.32</v>
      </c>
      <c r="J19" s="30">
        <f t="shared" si="5"/>
        <v>154552.74</v>
      </c>
      <c r="K19" s="30">
        <f t="shared" si="3"/>
        <v>4004403.7199999997</v>
      </c>
      <c r="L19"/>
      <c r="M19"/>
      <c r="N19"/>
    </row>
    <row r="20" spans="1:14" ht="16.5" customHeight="1">
      <c r="A20" s="18" t="s">
        <v>28</v>
      </c>
      <c r="B20" s="30">
        <v>27898.83</v>
      </c>
      <c r="C20" s="30">
        <v>24744.14</v>
      </c>
      <c r="D20" s="30">
        <v>22883.2</v>
      </c>
      <c r="E20" s="30">
        <v>21332.47</v>
      </c>
      <c r="F20" s="30">
        <v>22062.06</v>
      </c>
      <c r="G20" s="30">
        <v>15473.3</v>
      </c>
      <c r="H20" s="30">
        <v>23478.03</v>
      </c>
      <c r="I20" s="30">
        <v>44948.17</v>
      </c>
      <c r="J20" s="30">
        <v>8164.2</v>
      </c>
      <c r="K20" s="30">
        <f t="shared" si="3"/>
        <v>210984.40000000002</v>
      </c>
      <c r="L20"/>
      <c r="M20"/>
      <c r="N20"/>
    </row>
    <row r="21" spans="1:14" ht="16.5" customHeight="1">
      <c r="A21" s="18" t="s">
        <v>27</v>
      </c>
      <c r="B21" s="30">
        <v>1367.86</v>
      </c>
      <c r="C21" s="34">
        <v>0</v>
      </c>
      <c r="D21" s="34">
        <v>0</v>
      </c>
      <c r="E21" s="30">
        <v>1367.86</v>
      </c>
      <c r="F21" s="30">
        <v>1367.86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-114.7</v>
      </c>
      <c r="H23" s="30">
        <v>0</v>
      </c>
      <c r="I23" s="30">
        <v>0</v>
      </c>
      <c r="J23" s="30">
        <v>0</v>
      </c>
      <c r="K23" s="30">
        <f t="shared" si="3"/>
        <v>-336.84</v>
      </c>
      <c r="L23"/>
      <c r="M23"/>
      <c r="N23"/>
    </row>
    <row r="24" spans="1:14" ht="16.5" customHeight="1">
      <c r="A24" s="18" t="s">
        <v>70</v>
      </c>
      <c r="B24" s="30">
        <v>-28739.58</v>
      </c>
      <c r="C24" s="30">
        <v>-32639.94</v>
      </c>
      <c r="D24" s="30">
        <v>-35929.84</v>
      </c>
      <c r="E24" s="30">
        <v>-18498.82</v>
      </c>
      <c r="F24" s="30">
        <v>-22830.94</v>
      </c>
      <c r="G24" s="30">
        <v>-25029.75</v>
      </c>
      <c r="H24" s="30">
        <v>-23957.12</v>
      </c>
      <c r="I24" s="30">
        <v>-29405.75</v>
      </c>
      <c r="J24" s="30">
        <v>-8819.1</v>
      </c>
      <c r="K24" s="30">
        <f t="shared" si="3"/>
        <v>-225850.84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-182947.75999999998</v>
      </c>
      <c r="C27" s="30">
        <f t="shared" si="6"/>
        <v>-49638.66</v>
      </c>
      <c r="D27" s="30">
        <f t="shared" si="6"/>
        <v>-91020.4</v>
      </c>
      <c r="E27" s="30">
        <f t="shared" si="6"/>
        <v>-156348.04</v>
      </c>
      <c r="F27" s="30">
        <f t="shared" si="6"/>
        <v>-34289.2</v>
      </c>
      <c r="G27" s="30">
        <f t="shared" si="6"/>
        <v>-194058.63</v>
      </c>
      <c r="H27" s="30">
        <f t="shared" si="6"/>
        <v>-50687.29</v>
      </c>
      <c r="I27" s="30">
        <f t="shared" si="6"/>
        <v>-94302.57</v>
      </c>
      <c r="J27" s="30">
        <f t="shared" si="6"/>
        <v>-20590.989999999998</v>
      </c>
      <c r="K27" s="30">
        <f aca="true" t="shared" si="7" ref="K27:K35">SUM(B27:J27)</f>
        <v>-873883.54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-182947.75999999998</v>
      </c>
      <c r="C28" s="30">
        <f t="shared" si="8"/>
        <v>-49638.66</v>
      </c>
      <c r="D28" s="30">
        <f t="shared" si="8"/>
        <v>-91020.4</v>
      </c>
      <c r="E28" s="30">
        <f t="shared" si="8"/>
        <v>-156348.04</v>
      </c>
      <c r="F28" s="30">
        <f t="shared" si="8"/>
        <v>-34289.2</v>
      </c>
      <c r="G28" s="30">
        <f t="shared" si="8"/>
        <v>-194058.63</v>
      </c>
      <c r="H28" s="30">
        <f t="shared" si="8"/>
        <v>-50687.29</v>
      </c>
      <c r="I28" s="30">
        <f t="shared" si="8"/>
        <v>-94302.57</v>
      </c>
      <c r="J28" s="30">
        <f t="shared" si="8"/>
        <v>-20590.989999999998</v>
      </c>
      <c r="K28" s="30">
        <f t="shared" si="7"/>
        <v>-873883.54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-47256</v>
      </c>
      <c r="C29" s="30">
        <f aca="true" t="shared" si="9" ref="C29:J29">-ROUND((C9)*$E$3,2)</f>
        <v>-45491.6</v>
      </c>
      <c r="D29" s="30">
        <f t="shared" si="9"/>
        <v>-55792</v>
      </c>
      <c r="E29" s="30">
        <f t="shared" si="9"/>
        <v>-29871.6</v>
      </c>
      <c r="F29" s="30">
        <f t="shared" si="9"/>
        <v>-34289.2</v>
      </c>
      <c r="G29" s="30">
        <f t="shared" si="9"/>
        <v>-24912.8</v>
      </c>
      <c r="H29" s="30">
        <f t="shared" si="9"/>
        <v>-19835.2</v>
      </c>
      <c r="I29" s="30">
        <f t="shared" si="9"/>
        <v>-46156</v>
      </c>
      <c r="J29" s="30">
        <f t="shared" si="9"/>
        <v>-5737.6</v>
      </c>
      <c r="K29" s="30">
        <f t="shared" si="7"/>
        <v>-309342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-92.4</v>
      </c>
      <c r="C31" s="30">
        <v>-30.8</v>
      </c>
      <c r="D31" s="30">
        <v>-61.6</v>
      </c>
      <c r="E31" s="30">
        <v>-123.2</v>
      </c>
      <c r="F31" s="26">
        <v>0</v>
      </c>
      <c r="G31" s="30">
        <v>-52.8</v>
      </c>
      <c r="H31" s="30">
        <v>-8.27</v>
      </c>
      <c r="I31" s="30">
        <v>-12.92</v>
      </c>
      <c r="J31" s="30">
        <v>-3.98</v>
      </c>
      <c r="K31" s="30">
        <f t="shared" si="7"/>
        <v>-385.97</v>
      </c>
      <c r="L31"/>
      <c r="M31"/>
      <c r="N31"/>
    </row>
    <row r="32" spans="1:14" ht="16.5" customHeight="1">
      <c r="A32" s="25" t="s">
        <v>21</v>
      </c>
      <c r="B32" s="30">
        <v>-135599.36</v>
      </c>
      <c r="C32" s="30">
        <v>-4116.26</v>
      </c>
      <c r="D32" s="30">
        <v>-35166.8</v>
      </c>
      <c r="E32" s="30">
        <v>-126353.24</v>
      </c>
      <c r="F32" s="26">
        <v>0</v>
      </c>
      <c r="G32" s="30">
        <v>-169093.03</v>
      </c>
      <c r="H32" s="30">
        <v>-30843.82</v>
      </c>
      <c r="I32" s="30">
        <v>-48133.65</v>
      </c>
      <c r="J32" s="30">
        <v>-14849.41</v>
      </c>
      <c r="K32" s="30">
        <f t="shared" si="7"/>
        <v>-564155.57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802850.45</v>
      </c>
      <c r="C47" s="27">
        <f aca="true" t="shared" si="11" ref="C47:J47">IF(C17+C27+C48&lt;0,0,C17+C27+C48)</f>
        <v>1134758.62</v>
      </c>
      <c r="D47" s="27">
        <f t="shared" si="11"/>
        <v>1335301.22</v>
      </c>
      <c r="E47" s="27">
        <f t="shared" si="11"/>
        <v>627558.69</v>
      </c>
      <c r="F47" s="27">
        <f t="shared" si="11"/>
        <v>836454.7000000001</v>
      </c>
      <c r="G47" s="27">
        <f t="shared" si="11"/>
        <v>802610.91</v>
      </c>
      <c r="H47" s="27">
        <f t="shared" si="11"/>
        <v>834830.2999999999</v>
      </c>
      <c r="I47" s="27">
        <f t="shared" si="11"/>
        <v>1088873.4799999997</v>
      </c>
      <c r="J47" s="27">
        <f t="shared" si="11"/>
        <v>296470.5200000001</v>
      </c>
      <c r="K47" s="20">
        <f>SUM(B47:J47)</f>
        <v>7759708.89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802850.4500000001</v>
      </c>
      <c r="C53" s="10">
        <f t="shared" si="13"/>
        <v>1134758.62</v>
      </c>
      <c r="D53" s="10">
        <f t="shared" si="13"/>
        <v>1335301.21</v>
      </c>
      <c r="E53" s="10">
        <f t="shared" si="13"/>
        <v>627558.7</v>
      </c>
      <c r="F53" s="10">
        <f t="shared" si="13"/>
        <v>836454.7</v>
      </c>
      <c r="G53" s="10">
        <f t="shared" si="13"/>
        <v>802610.9</v>
      </c>
      <c r="H53" s="10">
        <f t="shared" si="13"/>
        <v>834830.3</v>
      </c>
      <c r="I53" s="10">
        <f>SUM(I54:I66)</f>
        <v>1088873.48</v>
      </c>
      <c r="J53" s="10">
        <f t="shared" si="13"/>
        <v>296470.53</v>
      </c>
      <c r="K53" s="5">
        <f>SUM(K54:K66)</f>
        <v>7759708.890000001</v>
      </c>
      <c r="L53" s="9"/>
    </row>
    <row r="54" spans="1:11" ht="16.5" customHeight="1">
      <c r="A54" s="7" t="s">
        <v>60</v>
      </c>
      <c r="B54" s="8">
        <v>701129.3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701129.3</v>
      </c>
    </row>
    <row r="55" spans="1:11" ht="16.5" customHeight="1">
      <c r="A55" s="7" t="s">
        <v>61</v>
      </c>
      <c r="B55" s="8">
        <v>101721.15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101721.15</v>
      </c>
    </row>
    <row r="56" spans="1:11" ht="16.5" customHeight="1">
      <c r="A56" s="7" t="s">
        <v>4</v>
      </c>
      <c r="B56" s="6">
        <v>0</v>
      </c>
      <c r="C56" s="8">
        <v>1134758.62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1134758.62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1335301.21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1335301.21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627558.7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627558.7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836454.7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836454.7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802610.9</v>
      </c>
      <c r="H60" s="6">
        <v>0</v>
      </c>
      <c r="I60" s="6">
        <v>0</v>
      </c>
      <c r="J60" s="6">
        <v>0</v>
      </c>
      <c r="K60" s="5">
        <f t="shared" si="14"/>
        <v>802610.9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834830.3</v>
      </c>
      <c r="I61" s="6">
        <v>0</v>
      </c>
      <c r="J61" s="6">
        <v>0</v>
      </c>
      <c r="K61" s="5">
        <f t="shared" si="14"/>
        <v>834830.3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414860.8</v>
      </c>
      <c r="J63" s="6">
        <v>0</v>
      </c>
      <c r="K63" s="5">
        <f t="shared" si="14"/>
        <v>414860.8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674012.68</v>
      </c>
      <c r="J64" s="6">
        <v>0</v>
      </c>
      <c r="K64" s="5">
        <f t="shared" si="14"/>
        <v>674012.68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296470.53</v>
      </c>
      <c r="K65" s="5">
        <f t="shared" si="14"/>
        <v>296470.53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2020-07-07T15:26:14Z</dcterms:modified>
  <cp:category/>
  <cp:version/>
  <cp:contentType/>
  <cp:contentStatus/>
</cp:coreProperties>
</file>