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<sst xmlns="http://schemas.openxmlformats.org/spreadsheetml/2006/main" count="74" uniqueCount="73">
  <si>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</si>
  <si>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</si>
  <si>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</si>
  <si>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</si>
  <si>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</si>
  <si>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</si>
  <si>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</si>
  <si>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</si>
  <si>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</si>
  <si>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</si>
  <si>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</si>
  <si>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</si>
  <si>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</si>
  <si>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</si>
  <si>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</si>
  <si>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</si>
  <si>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</si>
  <si>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</si>
  <si>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</si>
  <si>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</si>
  <si>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</si>
  <si>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</si>
  <si>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</si>
  <si>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</si>
  <si>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</si>
  <si>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</si>
  <si>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</si>
  <si>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</si>
  <si>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</si>
  <si>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</si>
  <si>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</si>
  <si>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</si>
  <si>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</si>
  <si>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</si>
  <si>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</si>
  <si>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</si>
  <si>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</si>
  <si>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</si>
  <si>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</si>
  <si>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</si>
  <si>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</si>
  <si>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</si>
  <si>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</si>
  <si>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</si>
  <si>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</si>
  <si>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</si>
  <si>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</si>
  <si>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</si>
  <si>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</si>
  <si>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</si>
  <si>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</si>
  <si>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</si>
  <si>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</si>
  <si>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</si>
  <si>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</si>
  <si>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</si>
  <si>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</si>
  <si>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</si>
  <si>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</si>
  <si>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</si>
  <si>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</si>
  <si>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</si>
  <si>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</si>
  <si>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</si>
  <si>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</si>
  <si>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</si>
  <si>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</si>
  <si>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</si>
  <si>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</si>
  <si>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OPERAÇÃO 24/06/20 - VENCIMENTO 01/07/20</t>
  </si>
  <si>
    <t>4.6. Valor Frota Não Disponibilizada</t>
  </si>
  <si>
    <t>4.7. Ajuste Frota Operante</t>
  </si>
  <si>
    <t>4. Remuneração Bruta do Operador (4.1 + 4.2 + 4.3 + 4.4 + 4.5 + 4.6 + 4.7)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</si>
</sst>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69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52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49" t="s">
        <v>62</v>
      </c>
      <c r="C5" s="49" t="s">
        <v>48</v>
      </c>
      <c r="D5" s="50" t="s">
        <v>63</v>
      </c>
      <c r="E5" s="50" t="s">
        <v>64</v>
      </c>
      <c r="F5" s="50" t="s">
        <v>65</v>
      </c>
      <c r="G5" s="49" t="s">
        <v>66</v>
      </c>
      <c r="H5" s="50" t="s">
        <v>63</v>
      </c>
      <c r="I5" s="49" t="s">
        <v>47</v>
      </c>
      <c r="J5" s="49" t="s">
        <v>67</v>
      </c>
      <c r="K5" s="58"/>
    </row>
    <row r="6" spans="1:11" ht="18.75" customHeight="1">
      <c r="A6" s="58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8"/>
    </row>
    <row r="7" spans="1:14" ht="16.5" customHeight="1">
      <c r="A7" s="13" t="s">
        <v>37</v>
      </c>
      <c r="B7" s="47">
        <f aca="true" t="shared" si="0" ref="B7:K7">B8+B11</f>
        <v>166487</v>
      </c>
      <c r="C7" s="47">
        <f t="shared" si="0"/>
        <v>142425</v>
      </c>
      <c r="D7" s="47">
        <f t="shared" si="0"/>
        <v>208257</v>
      </c>
      <c r="E7" s="47">
        <f t="shared" si="0"/>
        <v>109503</v>
      </c>
      <c r="F7" s="47">
        <f t="shared" si="0"/>
        <v>114076</v>
      </c>
      <c r="G7" s="47">
        <f t="shared" si="0"/>
        <v>139026</v>
      </c>
      <c r="H7" s="47">
        <f t="shared" si="0"/>
        <v>148236</v>
      </c>
      <c r="I7" s="47">
        <f t="shared" si="0"/>
        <v>190327</v>
      </c>
      <c r="J7" s="47">
        <f t="shared" si="0"/>
        <v>48450</v>
      </c>
      <c r="K7" s="47">
        <f t="shared" si="0"/>
        <v>1266787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10126</v>
      </c>
      <c r="C8" s="45">
        <f t="shared" si="1"/>
        <v>9097</v>
      </c>
      <c r="D8" s="45">
        <f t="shared" si="1"/>
        <v>11532</v>
      </c>
      <c r="E8" s="45">
        <f t="shared" si="1"/>
        <v>6515</v>
      </c>
      <c r="F8" s="45">
        <f t="shared" si="1"/>
        <v>7186</v>
      </c>
      <c r="G8" s="45">
        <f t="shared" si="1"/>
        <v>5011</v>
      </c>
      <c r="H8" s="45">
        <f t="shared" si="1"/>
        <v>4047</v>
      </c>
      <c r="I8" s="45">
        <f t="shared" si="1"/>
        <v>9713</v>
      </c>
      <c r="J8" s="45">
        <f t="shared" si="1"/>
        <v>1227</v>
      </c>
      <c r="K8" s="38">
        <f>SUM(B8:J8)</f>
        <v>64454</v>
      </c>
      <c r="L8"/>
      <c r="M8"/>
      <c r="N8"/>
    </row>
    <row r="9" spans="1:14" ht="16.5" customHeight="1">
      <c r="A9" s="22" t="s">
        <v>35</v>
      </c>
      <c r="B9" s="45">
        <v>10121</v>
      </c>
      <c r="C9" s="45">
        <v>9095</v>
      </c>
      <c r="D9" s="45">
        <v>11530</v>
      </c>
      <c r="E9" s="45">
        <v>6501</v>
      </c>
      <c r="F9" s="45">
        <v>7186</v>
      </c>
      <c r="G9" s="45">
        <v>5009</v>
      </c>
      <c r="H9" s="45">
        <v>4047</v>
      </c>
      <c r="I9" s="45">
        <v>9704</v>
      </c>
      <c r="J9" s="45">
        <v>1227</v>
      </c>
      <c r="K9" s="38">
        <f>SUM(B9:J9)</f>
        <v>64420</v>
      </c>
      <c r="L9"/>
      <c r="M9"/>
      <c r="N9"/>
    </row>
    <row r="10" spans="1:14" ht="16.5" customHeight="1">
      <c r="A10" s="22" t="s">
        <v>34</v>
      </c>
      <c r="B10" s="45">
        <v>5</v>
      </c>
      <c r="C10" s="45">
        <v>2</v>
      </c>
      <c r="D10" s="45">
        <v>2</v>
      </c>
      <c r="E10" s="45">
        <v>14</v>
      </c>
      <c r="F10" s="45">
        <v>0</v>
      </c>
      <c r="G10" s="45">
        <v>2</v>
      </c>
      <c r="H10" s="45">
        <v>0</v>
      </c>
      <c r="I10" s="45">
        <v>9</v>
      </c>
      <c r="J10" s="45">
        <v>0</v>
      </c>
      <c r="K10" s="38">
        <f>SUM(B10:J10)</f>
        <v>34</v>
      </c>
      <c r="L10"/>
      <c r="M10"/>
      <c r="N10"/>
    </row>
    <row r="11" spans="1:14" ht="16.5" customHeight="1">
      <c r="A11" s="44" t="s">
        <v>33</v>
      </c>
      <c r="B11" s="43">
        <v>156361</v>
      </c>
      <c r="C11" s="43">
        <v>133328</v>
      </c>
      <c r="D11" s="43">
        <v>196725</v>
      </c>
      <c r="E11" s="43">
        <v>102988</v>
      </c>
      <c r="F11" s="43">
        <v>106890</v>
      </c>
      <c r="G11" s="43">
        <v>134015</v>
      </c>
      <c r="H11" s="43">
        <v>144189</v>
      </c>
      <c r="I11" s="43">
        <v>180614</v>
      </c>
      <c r="J11" s="43">
        <v>47223</v>
      </c>
      <c r="K11" s="38">
        <f>SUM(B11:J11)</f>
        <v>1202333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3.4008</v>
      </c>
      <c r="C13" s="42">
        <v>3.7331</v>
      </c>
      <c r="D13" s="42">
        <v>4.1353</v>
      </c>
      <c r="E13" s="42">
        <v>3.6002</v>
      </c>
      <c r="F13" s="42">
        <v>3.8073</v>
      </c>
      <c r="G13" s="42">
        <v>3.8495</v>
      </c>
      <c r="H13" s="42">
        <v>3.0686</v>
      </c>
      <c r="I13" s="42">
        <v>3.0976</v>
      </c>
      <c r="J13" s="42">
        <v>3.5095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2.277101082867698</v>
      </c>
      <c r="C15" s="39">
        <v>2.290375054396847</v>
      </c>
      <c r="D15" s="39">
        <v>1.76005314245159</v>
      </c>
      <c r="E15" s="39">
        <v>2.454821971914252</v>
      </c>
      <c r="F15" s="39">
        <v>2.099828818537511</v>
      </c>
      <c r="G15" s="39">
        <v>1.859215635761021</v>
      </c>
      <c r="H15" s="39">
        <v>2.023202483313908</v>
      </c>
      <c r="I15" s="39">
        <v>2.372142195852668</v>
      </c>
      <c r="J15" s="39">
        <v>2.912663094023542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72</v>
      </c>
      <c r="B17" s="36">
        <f>B18+B19+B20+B21+B22+B23+B24</f>
        <v>1282800.02</v>
      </c>
      <c r="C17" s="36">
        <f aca="true" t="shared" si="2" ref="C17:J17">C18+C19+C20+C21+C22+C23+C24</f>
        <v>1209634.64</v>
      </c>
      <c r="D17" s="36">
        <f t="shared" si="2"/>
        <v>1500368.22</v>
      </c>
      <c r="E17" s="36">
        <f t="shared" si="2"/>
        <v>968089.66</v>
      </c>
      <c r="F17" s="36">
        <f t="shared" si="2"/>
        <v>910878.3999999999</v>
      </c>
      <c r="G17" s="36">
        <f t="shared" si="2"/>
        <v>984864.2100000001</v>
      </c>
      <c r="H17" s="36">
        <f t="shared" si="2"/>
        <v>917993.8999999999</v>
      </c>
      <c r="I17" s="36">
        <f t="shared" si="2"/>
        <v>1414269.59</v>
      </c>
      <c r="J17" s="36">
        <f t="shared" si="2"/>
        <v>491953.67</v>
      </c>
      <c r="K17" s="36">
        <f>SUM(B17:J17)</f>
        <v>9680852.309999999</v>
      </c>
      <c r="L17"/>
      <c r="M17"/>
      <c r="N17"/>
    </row>
    <row r="18" spans="1:14" ht="16.5" customHeight="1">
      <c r="A18" s="35" t="s">
        <v>30</v>
      </c>
      <c r="B18" s="30">
        <f aca="true" t="shared" si="3" ref="B18:J18">ROUND(B13*B7,2)</f>
        <v>566188.99</v>
      </c>
      <c r="C18" s="30">
        <f t="shared" si="3"/>
        <v>531686.77</v>
      </c>
      <c r="D18" s="30">
        <f t="shared" si="3"/>
        <v>861205.17</v>
      </c>
      <c r="E18" s="30">
        <f t="shared" si="3"/>
        <v>394232.7</v>
      </c>
      <c r="F18" s="30">
        <f t="shared" si="3"/>
        <v>434321.55</v>
      </c>
      <c r="G18" s="30">
        <f t="shared" si="3"/>
        <v>535180.59</v>
      </c>
      <c r="H18" s="30">
        <f t="shared" si="3"/>
        <v>454876.99</v>
      </c>
      <c r="I18" s="30">
        <f t="shared" si="3"/>
        <v>589556.92</v>
      </c>
      <c r="J18" s="30">
        <f t="shared" si="3"/>
        <v>170035.28</v>
      </c>
      <c r="K18" s="30">
        <f aca="true" t="shared" si="4" ref="K17:K24">SUM(B18:J18)</f>
        <v>4537284.96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723080.57</v>
      </c>
      <c r="C19" s="30">
        <f t="shared" si="5"/>
        <v>686075.34</v>
      </c>
      <c r="D19" s="30">
        <f t="shared" si="5"/>
        <v>654561.7</v>
      </c>
      <c r="E19" s="30">
        <f t="shared" si="5"/>
        <v>573538.39</v>
      </c>
      <c r="F19" s="30">
        <f t="shared" si="5"/>
        <v>477679.36</v>
      </c>
      <c r="G19" s="30">
        <f t="shared" si="5"/>
        <v>459835.53</v>
      </c>
      <c r="H19" s="30">
        <f t="shared" si="5"/>
        <v>465431.27</v>
      </c>
      <c r="I19" s="30">
        <f t="shared" si="5"/>
        <v>808955.93</v>
      </c>
      <c r="J19" s="30">
        <f t="shared" si="5"/>
        <v>325220.2</v>
      </c>
      <c r="K19" s="30">
        <f t="shared" si="4"/>
        <v>5174378.29</v>
      </c>
      <c r="L19"/>
      <c r="M19"/>
      <c r="N19"/>
    </row>
    <row r="20" spans="1:14" ht="16.5" customHeight="1">
      <c r="A20" s="18" t="s">
        <v>28</v>
      </c>
      <c r="B20" s="30">
        <v>35431.74</v>
      </c>
      <c r="C20" s="30">
        <v>26479.27</v>
      </c>
      <c r="D20" s="30">
        <v>24029.43</v>
      </c>
      <c r="E20" s="30">
        <v>24574.06</v>
      </c>
      <c r="F20" s="30">
        <v>22227.5</v>
      </c>
      <c r="G20" s="30">
        <v>15382.17</v>
      </c>
      <c r="H20" s="30">
        <v>23409.97</v>
      </c>
      <c r="I20" s="30">
        <v>51804.5</v>
      </c>
      <c r="J20" s="30">
        <v>10950.13</v>
      </c>
      <c r="K20" s="30">
        <f t="shared" si="4"/>
        <v>234288.77000000002</v>
      </c>
      <c r="L20"/>
      <c r="M20"/>
      <c r="N20"/>
    </row>
    <row r="21" spans="1:14" ht="16.5" customHeight="1">
      <c r="A21" s="18" t="s">
        <v>27</v>
      </c>
      <c r="B21" s="30">
        <v>1367.99</v>
      </c>
      <c r="C21" s="34">
        <v>0</v>
      </c>
      <c r="D21" s="34">
        <v>0</v>
      </c>
      <c r="E21" s="30">
        <v>1367.99</v>
      </c>
      <c r="F21" s="30">
        <v>1367.99</v>
      </c>
      <c r="G21" s="34">
        <v>0</v>
      </c>
      <c r="H21" s="34">
        <v>0</v>
      </c>
      <c r="I21" s="34">
        <v>0</v>
      </c>
      <c r="J21" s="34">
        <v>0</v>
      </c>
      <c r="K21" s="17">
        <f t="shared" si="4"/>
        <v>4103.97</v>
      </c>
      <c r="L21"/>
      <c r="M21"/>
      <c r="N21"/>
    </row>
    <row r="22" spans="1:14" ht="16.5" customHeight="1">
      <c r="A22" s="18" t="s">
        <v>26</v>
      </c>
      <c r="B22" s="34">
        <v>0</v>
      </c>
      <c r="C22" s="34">
        <v>0</v>
      </c>
      <c r="D22" s="30">
        <v>0</v>
      </c>
      <c r="E22" s="30">
        <v>0</v>
      </c>
      <c r="F22" s="34">
        <v>0</v>
      </c>
      <c r="G22" s="30">
        <v>0</v>
      </c>
      <c r="H22" s="30">
        <v>0</v>
      </c>
      <c r="I22" s="34">
        <v>0</v>
      </c>
      <c r="J22" s="30">
        <v>0</v>
      </c>
      <c r="K22" s="30">
        <f t="shared" si="4"/>
        <v>0</v>
      </c>
      <c r="L22"/>
      <c r="M22"/>
      <c r="N22"/>
    </row>
    <row r="23" spans="1:14" ht="16.5" customHeight="1">
      <c r="A23" s="18" t="s">
        <v>70</v>
      </c>
      <c r="B23" s="30">
        <v>-4776.01</v>
      </c>
      <c r="C23" s="30">
        <v>0</v>
      </c>
      <c r="D23" s="30">
        <v>0</v>
      </c>
      <c r="E23" s="30">
        <v>-2029.8</v>
      </c>
      <c r="F23" s="30">
        <v>0</v>
      </c>
      <c r="G23" s="30">
        <v>0</v>
      </c>
      <c r="H23" s="30">
        <v>-107.53</v>
      </c>
      <c r="I23" s="30">
        <v>0</v>
      </c>
      <c r="J23" s="30">
        <v>-198.74</v>
      </c>
      <c r="K23" s="30">
        <f t="shared" si="4"/>
        <v>-7112.08</v>
      </c>
      <c r="L23"/>
      <c r="M23"/>
      <c r="N23"/>
    </row>
    <row r="24" spans="1:14" ht="16.5" customHeight="1">
      <c r="A24" s="18" t="s">
        <v>71</v>
      </c>
      <c r="B24" s="30">
        <v>-38493.26</v>
      </c>
      <c r="C24" s="30">
        <v>-34606.74</v>
      </c>
      <c r="D24" s="30">
        <v>-39428.08</v>
      </c>
      <c r="E24" s="30">
        <v>-23593.68</v>
      </c>
      <c r="F24" s="30">
        <v>-24718</v>
      </c>
      <c r="G24" s="30">
        <v>-25534.08</v>
      </c>
      <c r="H24" s="30">
        <v>-25616.8</v>
      </c>
      <c r="I24" s="30">
        <v>-36047.76</v>
      </c>
      <c r="J24" s="30">
        <v>-14053.2</v>
      </c>
      <c r="K24" s="30">
        <f t="shared" si="4"/>
        <v>-262091.60000000003</v>
      </c>
      <c r="L24"/>
      <c r="M24"/>
      <c r="N24"/>
    </row>
    <row r="25" spans="1:11" ht="12" customHeight="1">
      <c r="A25" s="33"/>
      <c r="B25" s="32"/>
      <c r="C25" s="32"/>
      <c r="D25" s="32"/>
      <c r="E25" s="32"/>
      <c r="F25" s="32"/>
      <c r="G25" s="32"/>
      <c r="H25" s="32"/>
      <c r="I25" s="32"/>
      <c r="J25" s="32"/>
      <c r="K25" s="32"/>
    </row>
    <row r="26" spans="1:11" ht="12" customHeight="1">
      <c r="A26" s="18"/>
      <c r="B26" s="31"/>
      <c r="C26" s="31"/>
      <c r="D26" s="31"/>
      <c r="E26" s="31"/>
      <c r="F26" s="31"/>
      <c r="G26" s="31"/>
      <c r="H26" s="31"/>
      <c r="I26" s="31"/>
      <c r="J26" s="31"/>
      <c r="K26" s="31"/>
    </row>
    <row r="27" spans="1:14" ht="16.5" customHeight="1">
      <c r="A27" s="16" t="s">
        <v>25</v>
      </c>
      <c r="B27" s="30">
        <f aca="true" t="shared" si="6" ref="B27:J27">+B28+B33+B45</f>
        <v>-96955.24</v>
      </c>
      <c r="C27" s="30">
        <f t="shared" si="6"/>
        <v>-42751.5</v>
      </c>
      <c r="D27" s="30">
        <f t="shared" si="6"/>
        <v>-65421.84</v>
      </c>
      <c r="E27" s="30">
        <f t="shared" si="6"/>
        <v>-87913.16</v>
      </c>
      <c r="F27" s="30">
        <f t="shared" si="6"/>
        <v>-31618.4</v>
      </c>
      <c r="G27" s="30">
        <f t="shared" si="6"/>
        <v>-75376.63</v>
      </c>
      <c r="H27" s="30">
        <f t="shared" si="6"/>
        <v>-30320.26</v>
      </c>
      <c r="I27" s="30">
        <f t="shared" si="6"/>
        <v>-62225.61</v>
      </c>
      <c r="J27" s="30">
        <f t="shared" si="6"/>
        <v>-11423.26</v>
      </c>
      <c r="K27" s="30">
        <f aca="true" t="shared" si="7" ref="K27:K35">SUM(B27:J27)</f>
        <v>-504005.9</v>
      </c>
      <c r="L27"/>
      <c r="M27"/>
      <c r="N27"/>
    </row>
    <row r="28" spans="1:14" ht="16.5" customHeight="1">
      <c r="A28" s="18" t="s">
        <v>24</v>
      </c>
      <c r="B28" s="30">
        <f aca="true" t="shared" si="8" ref="B28:J28">B29+B30+B31+B32</f>
        <v>-96955.24</v>
      </c>
      <c r="C28" s="30">
        <f t="shared" si="8"/>
        <v>-42751.5</v>
      </c>
      <c r="D28" s="30">
        <f t="shared" si="8"/>
        <v>-65421.84</v>
      </c>
      <c r="E28" s="30">
        <f t="shared" si="8"/>
        <v>-87913.16</v>
      </c>
      <c r="F28" s="30">
        <f t="shared" si="8"/>
        <v>-31618.4</v>
      </c>
      <c r="G28" s="30">
        <f t="shared" si="8"/>
        <v>-75376.63</v>
      </c>
      <c r="H28" s="30">
        <f t="shared" si="8"/>
        <v>-30320.26</v>
      </c>
      <c r="I28" s="30">
        <f t="shared" si="8"/>
        <v>-62225.61</v>
      </c>
      <c r="J28" s="30">
        <f t="shared" si="8"/>
        <v>-11423.26</v>
      </c>
      <c r="K28" s="30">
        <f t="shared" si="7"/>
        <v>-504005.9</v>
      </c>
      <c r="L28"/>
      <c r="M28"/>
      <c r="N28"/>
    </row>
    <row r="29" spans="1:14" s="23" customFormat="1" ht="16.5" customHeight="1">
      <c r="A29" s="29" t="s">
        <v>59</v>
      </c>
      <c r="B29" s="30">
        <f>-ROUND((B9)*$E$3,2)</f>
        <v>-44532.4</v>
      </c>
      <c r="C29" s="30">
        <f aca="true" t="shared" si="9" ref="C29:J29">-ROUND((C9)*$E$3,2)</f>
        <v>-40018</v>
      </c>
      <c r="D29" s="30">
        <f t="shared" si="9"/>
        <v>-50732</v>
      </c>
      <c r="E29" s="30">
        <f t="shared" si="9"/>
        <v>-28604.4</v>
      </c>
      <c r="F29" s="30">
        <f t="shared" si="9"/>
        <v>-31618.4</v>
      </c>
      <c r="G29" s="30">
        <f t="shared" si="9"/>
        <v>-22039.6</v>
      </c>
      <c r="H29" s="30">
        <f t="shared" si="9"/>
        <v>-17806.8</v>
      </c>
      <c r="I29" s="30">
        <f t="shared" si="9"/>
        <v>-42697.6</v>
      </c>
      <c r="J29" s="30">
        <f t="shared" si="9"/>
        <v>-5398.8</v>
      </c>
      <c r="K29" s="30">
        <f t="shared" si="7"/>
        <v>-283447.99999999994</v>
      </c>
      <c r="L29" s="28"/>
      <c r="M29"/>
      <c r="N29"/>
    </row>
    <row r="30" spans="1:14" ht="16.5" customHeight="1">
      <c r="A30" s="25" t="s">
        <v>23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22</v>
      </c>
      <c r="B31" s="30">
        <v>-184.8</v>
      </c>
      <c r="C31" s="30">
        <v>0</v>
      </c>
      <c r="D31" s="30">
        <v>0</v>
      </c>
      <c r="E31" s="30">
        <v>-61.6</v>
      </c>
      <c r="F31" s="26">
        <v>0</v>
      </c>
      <c r="G31" s="30">
        <v>-30.8</v>
      </c>
      <c r="H31" s="30">
        <v>0</v>
      </c>
      <c r="I31" s="30">
        <v>0</v>
      </c>
      <c r="J31" s="30">
        <v>0</v>
      </c>
      <c r="K31" s="30">
        <f t="shared" si="7"/>
        <v>-277.2</v>
      </c>
      <c r="L31"/>
      <c r="M31"/>
      <c r="N31"/>
    </row>
    <row r="32" spans="1:14" ht="16.5" customHeight="1">
      <c r="A32" s="25" t="s">
        <v>21</v>
      </c>
      <c r="B32" s="30">
        <v>-52238.04</v>
      </c>
      <c r="C32" s="30">
        <v>-2733.5</v>
      </c>
      <c r="D32" s="30">
        <v>-14689.84</v>
      </c>
      <c r="E32" s="30">
        <v>-59247.16</v>
      </c>
      <c r="F32" s="26">
        <v>0</v>
      </c>
      <c r="G32" s="30">
        <v>-53306.23</v>
      </c>
      <c r="H32" s="30">
        <v>-12513.46</v>
      </c>
      <c r="I32" s="30">
        <v>-19528.01</v>
      </c>
      <c r="J32" s="30">
        <v>-6024.46</v>
      </c>
      <c r="K32" s="30">
        <f t="shared" si="7"/>
        <v>-220280.7</v>
      </c>
      <c r="L32"/>
      <c r="M32"/>
      <c r="N32"/>
    </row>
    <row r="33" spans="1:14" s="23" customFormat="1" ht="16.5" customHeight="1">
      <c r="A33" s="18" t="s">
        <v>20</v>
      </c>
      <c r="B33" s="27">
        <f aca="true" t="shared" si="10" ref="B33:J33">SUM(B34:B43)</f>
        <v>0</v>
      </c>
      <c r="C33" s="27">
        <f t="shared" si="10"/>
        <v>0</v>
      </c>
      <c r="D33" s="27">
        <f t="shared" si="10"/>
        <v>0</v>
      </c>
      <c r="E33" s="27">
        <f t="shared" si="10"/>
        <v>0</v>
      </c>
      <c r="F33" s="27">
        <f t="shared" si="10"/>
        <v>0</v>
      </c>
      <c r="G33" s="27">
        <f t="shared" si="10"/>
        <v>0</v>
      </c>
      <c r="H33" s="27">
        <f t="shared" si="10"/>
        <v>0</v>
      </c>
      <c r="I33" s="27">
        <f t="shared" si="10"/>
        <v>0</v>
      </c>
      <c r="J33" s="27">
        <f t="shared" si="10"/>
        <v>0</v>
      </c>
      <c r="K33" s="30">
        <f t="shared" si="7"/>
        <v>0</v>
      </c>
      <c r="L33"/>
      <c r="M33"/>
      <c r="N33"/>
    </row>
    <row r="34" spans="1:14" ht="16.5" customHeight="1">
      <c r="A34" s="25" t="s">
        <v>19</v>
      </c>
      <c r="B34" s="17">
        <v>0</v>
      </c>
      <c r="C34" s="17">
        <v>0</v>
      </c>
      <c r="D34" s="27">
        <v>0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0</v>
      </c>
      <c r="K34" s="30">
        <f t="shared" si="7"/>
        <v>0</v>
      </c>
      <c r="L34"/>
      <c r="M34"/>
      <c r="N34"/>
    </row>
    <row r="35" spans="1:14" ht="16.5" customHeight="1">
      <c r="A35" s="25" t="s">
        <v>18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17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10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f>SUM(B45:J45)</f>
        <v>0</v>
      </c>
      <c r="L45" s="21"/>
      <c r="M45"/>
      <c r="N45"/>
    </row>
    <row r="46" spans="1:12" ht="12" customHeight="1">
      <c r="A46" s="18"/>
      <c r="B46" s="15"/>
      <c r="C46" s="15"/>
      <c r="D46" s="15"/>
      <c r="E46" s="15"/>
      <c r="F46" s="15"/>
      <c r="G46" s="15"/>
      <c r="H46" s="15"/>
      <c r="I46" s="15"/>
      <c r="J46" s="15"/>
      <c r="K46" s="20"/>
      <c r="L46" s="9"/>
    </row>
    <row r="47" spans="1:12" ht="16.5" customHeight="1">
      <c r="A47" s="16" t="s">
        <v>8</v>
      </c>
      <c r="B47" s="27">
        <f>IF(B17+B27+B48&lt;0,0,B17+B27+B48)</f>
        <v>1185844.78</v>
      </c>
      <c r="C47" s="27">
        <f aca="true" t="shared" si="11" ref="C47:J47">IF(C17+C27+C48&lt;0,0,C17+C27+C48)</f>
        <v>1166883.14</v>
      </c>
      <c r="D47" s="27">
        <f t="shared" si="11"/>
        <v>1434946.38</v>
      </c>
      <c r="E47" s="27">
        <f t="shared" si="11"/>
        <v>880176.5</v>
      </c>
      <c r="F47" s="27">
        <f t="shared" si="11"/>
        <v>879259.9999999999</v>
      </c>
      <c r="G47" s="27">
        <f t="shared" si="11"/>
        <v>909487.5800000001</v>
      </c>
      <c r="H47" s="27">
        <f t="shared" si="11"/>
        <v>887673.6399999999</v>
      </c>
      <c r="I47" s="27">
        <f t="shared" si="11"/>
        <v>1352043.98</v>
      </c>
      <c r="J47" s="27">
        <f t="shared" si="11"/>
        <v>480530.41</v>
      </c>
      <c r="K47" s="20">
        <f>SUM(B47:J47)</f>
        <v>9176846.41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/>
      <c r="C52" s="12"/>
      <c r="D52" s="12"/>
      <c r="E52" s="12"/>
      <c r="F52" s="12"/>
      <c r="G52" s="12"/>
      <c r="H52" s="12"/>
      <c r="I52" s="12"/>
      <c r="J52" s="12"/>
      <c r="K52" s="12"/>
    </row>
    <row r="53" spans="1:12" ht="16.5" customHeight="1">
      <c r="A53" s="11" t="s">
        <v>5</v>
      </c>
      <c r="B53" s="10">
        <f aca="true" t="shared" si="13" ref="B53:J53">SUM(B54:B65)</f>
        <v>1185844.78</v>
      </c>
      <c r="C53" s="10">
        <f t="shared" si="13"/>
        <v>1166883.14</v>
      </c>
      <c r="D53" s="10">
        <f t="shared" si="13"/>
        <v>1434946.37</v>
      </c>
      <c r="E53" s="10">
        <f t="shared" si="13"/>
        <v>880176.51</v>
      </c>
      <c r="F53" s="10">
        <f t="shared" si="13"/>
        <v>879260.01</v>
      </c>
      <c r="G53" s="10">
        <f t="shared" si="13"/>
        <v>909487.58</v>
      </c>
      <c r="H53" s="10">
        <f t="shared" si="13"/>
        <v>887673.63</v>
      </c>
      <c r="I53" s="10">
        <f>SUM(I54:I66)</f>
        <v>1352043.96</v>
      </c>
      <c r="J53" s="10">
        <f t="shared" si="13"/>
        <v>480530.4</v>
      </c>
      <c r="K53" s="5">
        <f>SUM(K54:K66)</f>
        <v>9176846.379999999</v>
      </c>
      <c r="L53" s="9"/>
    </row>
    <row r="54" spans="1:11" ht="16.5" customHeight="1">
      <c r="A54" s="7" t="s">
        <v>60</v>
      </c>
      <c r="B54" s="8">
        <v>1036191.17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1036191.17</v>
      </c>
    </row>
    <row r="55" spans="1:11" ht="16.5" customHeight="1">
      <c r="A55" s="7" t="s">
        <v>61</v>
      </c>
      <c r="B55" s="8">
        <v>149653.61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149653.61</v>
      </c>
    </row>
    <row r="56" spans="1:11" ht="16.5" customHeight="1">
      <c r="A56" s="7" t="s">
        <v>4</v>
      </c>
      <c r="B56" s="6">
        <v>0</v>
      </c>
      <c r="C56" s="8">
        <v>1166883.14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1166883.14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1434946.37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1434946.37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880176.51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880176.51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879260.01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879260.01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909487.58</v>
      </c>
      <c r="H60" s="6">
        <v>0</v>
      </c>
      <c r="I60" s="6">
        <v>0</v>
      </c>
      <c r="J60" s="6">
        <v>0</v>
      </c>
      <c r="K60" s="5">
        <f t="shared" si="14"/>
        <v>909487.58</v>
      </c>
    </row>
    <row r="61" spans="1:11" ht="16.5" customHeight="1">
      <c r="A61" s="7" t="s">
        <v>53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887673.63</v>
      </c>
      <c r="I61" s="6">
        <v>0</v>
      </c>
      <c r="J61" s="6">
        <v>0</v>
      </c>
      <c r="K61" s="5">
        <f t="shared" si="14"/>
        <v>887673.63</v>
      </c>
    </row>
    <row r="62" spans="1:11" ht="16.5" customHeight="1">
      <c r="A62" s="7" t="s">
        <v>54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0</v>
      </c>
    </row>
    <row r="63" spans="1:11" ht="16.5" customHeight="1">
      <c r="A63" s="7" t="s">
        <v>55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511748.64</v>
      </c>
      <c r="J63" s="6">
        <v>0</v>
      </c>
      <c r="K63" s="5">
        <f t="shared" si="14"/>
        <v>511748.64</v>
      </c>
    </row>
    <row r="64" spans="1:11" ht="16.5" customHeight="1">
      <c r="A64" s="7" t="s">
        <v>56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840295.32</v>
      </c>
      <c r="J64" s="6">
        <v>0</v>
      </c>
      <c r="K64" s="5">
        <f t="shared" si="14"/>
        <v>840295.32</v>
      </c>
    </row>
    <row r="65" spans="1:11" ht="16.5" customHeight="1">
      <c r="A65" s="7" t="s">
        <v>57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8">
        <v>480530.4</v>
      </c>
      <c r="K65" s="5">
        <f t="shared" si="14"/>
        <v>480530.4</v>
      </c>
    </row>
    <row r="66" spans="1:11" ht="18" customHeight="1">
      <c r="A66" s="4" t="s">
        <v>68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2">
        <f>SUM(B66:J66)</f>
        <v>0</v>
      </c>
    </row>
    <row r="67" ht="18" customHeight="1"/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2020-06-30T20:57:06Z</dcterms:modified>
  <cp:category/>
  <cp:version/>
  <cp:contentType/>
  <cp:contentStatus/>
</cp:coreProperties>
</file>