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<sst xmlns="http://schemas.openxmlformats.org/spreadsheetml/2006/main" count="74" uniqueCount="73">
  <si>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</si>
  <si>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</si>
  <si>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</si>
  <si>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</si>
  <si>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</si>
  <si>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</si>
  <si>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</si>
  <si>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</si>
  <si>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</si>
  <si>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</si>
  <si>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</si>
  <si>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</si>
  <si>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</si>
  <si>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</si>
  <si>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</si>
  <si>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</si>
  <si>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</si>
  <si>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</si>
  <si>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</si>
  <si>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</si>
  <si>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</si>
  <si>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</si>
  <si>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</si>
  <si>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</si>
  <si>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</si>
  <si>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</si>
  <si>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</si>
  <si>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</si>
  <si>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</si>
  <si>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</si>
  <si>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</si>
  <si>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</si>
  <si>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</si>
  <si>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</si>
  <si>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</si>
  <si>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</si>
  <si>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</si>
  <si>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</si>
  <si>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</si>
  <si>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</si>
  <si>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</si>
  <si>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</si>
  <si>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</si>
  <si>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</si>
  <si>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</si>
  <si>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</si>
  <si>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</si>
  <si>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</si>
  <si>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</si>
  <si>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</si>
  <si>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</si>
  <si>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</si>
  <si>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</si>
  <si>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</si>
  <si>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</si>
  <si>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</si>
  <si>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</si>
  <si>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</si>
  <si>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</si>
  <si>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</si>
  <si>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</si>
  <si>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</si>
  <si>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</si>
  <si>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</si>
  <si>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</si>
  <si>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</si>
  <si>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</si>
  <si>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</si>
  <si>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</si>
  <si>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23/06/20 - VENCIMENTO 30/06/20</t>
  </si>
  <si>
    <t>4.6. Valor Frota Não Disponibilizada</t>
  </si>
  <si>
    <t>4.7. Ajuste Frota Operante</t>
  </si>
  <si>
    <t>4. Remuneração Bruta do Operador (4.1 + 4.2 + 4.3 + 4.4 + 4.5 + 4.6 + 4.7)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</si>
</sst>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164083</v>
      </c>
      <c r="C7" s="47">
        <f t="shared" si="0"/>
        <v>143049</v>
      </c>
      <c r="D7" s="47">
        <f t="shared" si="0"/>
        <v>203812</v>
      </c>
      <c r="E7" s="47">
        <f t="shared" si="0"/>
        <v>109134</v>
      </c>
      <c r="F7" s="47">
        <f t="shared" si="0"/>
        <v>112778</v>
      </c>
      <c r="G7" s="47">
        <f t="shared" si="0"/>
        <v>136353</v>
      </c>
      <c r="H7" s="47">
        <f t="shared" si="0"/>
        <v>147139</v>
      </c>
      <c r="I7" s="47">
        <f t="shared" si="0"/>
        <v>186534</v>
      </c>
      <c r="J7" s="47">
        <f t="shared" si="0"/>
        <v>48404</v>
      </c>
      <c r="K7" s="47">
        <f t="shared" si="0"/>
        <v>1251286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10162</v>
      </c>
      <c r="C8" s="45">
        <f t="shared" si="1"/>
        <v>9479</v>
      </c>
      <c r="D8" s="45">
        <f t="shared" si="1"/>
        <v>11719</v>
      </c>
      <c r="E8" s="45">
        <f t="shared" si="1"/>
        <v>6875</v>
      </c>
      <c r="F8" s="45">
        <f t="shared" si="1"/>
        <v>7410</v>
      </c>
      <c r="G8" s="45">
        <f t="shared" si="1"/>
        <v>4989</v>
      </c>
      <c r="H8" s="45">
        <f t="shared" si="1"/>
        <v>4333</v>
      </c>
      <c r="I8" s="45">
        <f t="shared" si="1"/>
        <v>9630</v>
      </c>
      <c r="J8" s="45">
        <f t="shared" si="1"/>
        <v>1273</v>
      </c>
      <c r="K8" s="38">
        <f>SUM(B8:J8)</f>
        <v>65870</v>
      </c>
      <c r="L8"/>
      <c r="M8"/>
      <c r="N8"/>
    </row>
    <row r="9" spans="1:14" ht="16.5" customHeight="1">
      <c r="A9" s="22" t="s">
        <v>35</v>
      </c>
      <c r="B9" s="45">
        <v>10156</v>
      </c>
      <c r="C9" s="45">
        <v>9475</v>
      </c>
      <c r="D9" s="45">
        <v>11718</v>
      </c>
      <c r="E9" s="45">
        <v>6863</v>
      </c>
      <c r="F9" s="45">
        <v>7406</v>
      </c>
      <c r="G9" s="45">
        <v>4989</v>
      </c>
      <c r="H9" s="45">
        <v>4333</v>
      </c>
      <c r="I9" s="45">
        <v>9622</v>
      </c>
      <c r="J9" s="45">
        <v>1273</v>
      </c>
      <c r="K9" s="38">
        <f>SUM(B9:J9)</f>
        <v>65835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4</v>
      </c>
      <c r="D10" s="45">
        <v>1</v>
      </c>
      <c r="E10" s="45">
        <v>12</v>
      </c>
      <c r="F10" s="45">
        <v>4</v>
      </c>
      <c r="G10" s="45">
        <v>0</v>
      </c>
      <c r="H10" s="45">
        <v>0</v>
      </c>
      <c r="I10" s="45">
        <v>8</v>
      </c>
      <c r="J10" s="45">
        <v>0</v>
      </c>
      <c r="K10" s="38">
        <f>SUM(B10:J10)</f>
        <v>35</v>
      </c>
      <c r="L10"/>
      <c r="M10"/>
      <c r="N10"/>
    </row>
    <row r="11" spans="1:14" ht="16.5" customHeight="1">
      <c r="A11" s="44" t="s">
        <v>33</v>
      </c>
      <c r="B11" s="43">
        <v>153921</v>
      </c>
      <c r="C11" s="43">
        <v>133570</v>
      </c>
      <c r="D11" s="43">
        <v>192093</v>
      </c>
      <c r="E11" s="43">
        <v>102259</v>
      </c>
      <c r="F11" s="43">
        <v>105368</v>
      </c>
      <c r="G11" s="43">
        <v>131364</v>
      </c>
      <c r="H11" s="43">
        <v>142806</v>
      </c>
      <c r="I11" s="43">
        <v>176904</v>
      </c>
      <c r="J11" s="43">
        <v>47131</v>
      </c>
      <c r="K11" s="38">
        <f>SUM(B11:J11)</f>
        <v>1185416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2.309045947004425</v>
      </c>
      <c r="C15" s="39">
        <v>2.273555053117635</v>
      </c>
      <c r="D15" s="39">
        <v>1.798085415152889</v>
      </c>
      <c r="E15" s="39">
        <v>2.467489667961546</v>
      </c>
      <c r="F15" s="39">
        <v>2.120672934082167</v>
      </c>
      <c r="G15" s="39">
        <v>1.881368095394721</v>
      </c>
      <c r="H15" s="39">
        <v>2.040506243515598</v>
      </c>
      <c r="I15" s="39">
        <v>2.419761841639619</v>
      </c>
      <c r="J15" s="39">
        <v>2.926306613058748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72</v>
      </c>
      <c r="B17" s="36">
        <f>B18+B19+B20+B21+B22+B23+B24</f>
        <v>1282016.7999999998</v>
      </c>
      <c r="C17" s="36">
        <f aca="true" t="shared" si="2" ref="C17:J17">C18+C19+C20+C21+C22+C23+C24</f>
        <v>1205966.58</v>
      </c>
      <c r="D17" s="36">
        <f t="shared" si="2"/>
        <v>1499680.13</v>
      </c>
      <c r="E17" s="36">
        <f t="shared" si="2"/>
        <v>969761.15</v>
      </c>
      <c r="F17" s="36">
        <f t="shared" si="2"/>
        <v>909019.52</v>
      </c>
      <c r="G17" s="36">
        <f t="shared" si="2"/>
        <v>977754.86</v>
      </c>
      <c r="H17" s="36">
        <f t="shared" si="2"/>
        <v>919416.06</v>
      </c>
      <c r="I17" s="36">
        <f t="shared" si="2"/>
        <v>1414362.4799999997</v>
      </c>
      <c r="J17" s="36">
        <f t="shared" si="2"/>
        <v>494181.29999999993</v>
      </c>
      <c r="K17" s="36">
        <f>SUM(B17:J17)</f>
        <v>9672158.88</v>
      </c>
      <c r="L17"/>
      <c r="M17"/>
      <c r="N17"/>
    </row>
    <row r="18" spans="1:14" ht="16.5" customHeight="1">
      <c r="A18" s="35" t="s">
        <v>30</v>
      </c>
      <c r="B18" s="30">
        <f aca="true" t="shared" si="3" ref="B18:J18">ROUND(B13*B7,2)</f>
        <v>558013.47</v>
      </c>
      <c r="C18" s="30">
        <f t="shared" si="3"/>
        <v>534016.22</v>
      </c>
      <c r="D18" s="30">
        <f t="shared" si="3"/>
        <v>842823.76</v>
      </c>
      <c r="E18" s="30">
        <f t="shared" si="3"/>
        <v>392904.23</v>
      </c>
      <c r="F18" s="30">
        <f t="shared" si="3"/>
        <v>429379.68</v>
      </c>
      <c r="G18" s="30">
        <f t="shared" si="3"/>
        <v>524890.87</v>
      </c>
      <c r="H18" s="30">
        <f t="shared" si="3"/>
        <v>451510.74</v>
      </c>
      <c r="I18" s="30">
        <f t="shared" si="3"/>
        <v>577807.72</v>
      </c>
      <c r="J18" s="30">
        <f t="shared" si="3"/>
        <v>169873.84</v>
      </c>
      <c r="K18" s="30">
        <f aca="true" t="shared" si="4" ref="K17:K24">SUM(B18:J18)</f>
        <v>4481220.529999999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730465.27</v>
      </c>
      <c r="C19" s="30">
        <f t="shared" si="5"/>
        <v>680099.06</v>
      </c>
      <c r="D19" s="30">
        <f t="shared" si="5"/>
        <v>672645.35</v>
      </c>
      <c r="E19" s="30">
        <f t="shared" si="5"/>
        <v>576582.9</v>
      </c>
      <c r="F19" s="30">
        <f t="shared" si="5"/>
        <v>481194.19</v>
      </c>
      <c r="G19" s="30">
        <f t="shared" si="5"/>
        <v>462622.07</v>
      </c>
      <c r="H19" s="30">
        <f t="shared" si="5"/>
        <v>469799.74</v>
      </c>
      <c r="I19" s="30">
        <f t="shared" si="5"/>
        <v>820349.35</v>
      </c>
      <c r="J19" s="30">
        <f t="shared" si="5"/>
        <v>327229.1</v>
      </c>
      <c r="K19" s="30">
        <f t="shared" si="4"/>
        <v>5220987.029999999</v>
      </c>
      <c r="L19"/>
      <c r="M19"/>
      <c r="N19"/>
    </row>
    <row r="20" spans="1:14" ht="16.5" customHeight="1">
      <c r="A20" s="18" t="s">
        <v>28</v>
      </c>
      <c r="B20" s="30">
        <v>35361.64</v>
      </c>
      <c r="C20" s="30">
        <v>26458.04</v>
      </c>
      <c r="D20" s="30">
        <v>23639.1</v>
      </c>
      <c r="E20" s="30">
        <v>24482.93</v>
      </c>
      <c r="F20" s="30">
        <v>21795.66</v>
      </c>
      <c r="G20" s="30">
        <v>15776</v>
      </c>
      <c r="H20" s="30">
        <v>23794.54</v>
      </c>
      <c r="I20" s="30">
        <v>52253.17</v>
      </c>
      <c r="J20" s="30">
        <v>11300.66</v>
      </c>
      <c r="K20" s="30">
        <f t="shared" si="4"/>
        <v>234861.74000000002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4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4"/>
        <v>0</v>
      </c>
      <c r="L22"/>
      <c r="M22"/>
      <c r="N22"/>
    </row>
    <row r="23" spans="1:14" ht="16.5" customHeight="1">
      <c r="A23" s="18" t="s">
        <v>70</v>
      </c>
      <c r="B23" s="30">
        <v>-4553.87</v>
      </c>
      <c r="C23" s="30">
        <v>0</v>
      </c>
      <c r="D23" s="30">
        <v>0</v>
      </c>
      <c r="E23" s="30">
        <v>-1910.4</v>
      </c>
      <c r="F23" s="30">
        <v>0</v>
      </c>
      <c r="G23" s="30">
        <v>0</v>
      </c>
      <c r="H23" s="30">
        <v>0</v>
      </c>
      <c r="I23" s="30">
        <v>0</v>
      </c>
      <c r="J23" s="30">
        <v>-99.37</v>
      </c>
      <c r="K23" s="30">
        <f t="shared" si="4"/>
        <v>-6563.64</v>
      </c>
      <c r="L23"/>
      <c r="M23"/>
      <c r="N23"/>
    </row>
    <row r="24" spans="1:14" ht="16.5" customHeight="1">
      <c r="A24" s="18" t="s">
        <v>71</v>
      </c>
      <c r="B24" s="30">
        <v>-38637.7</v>
      </c>
      <c r="C24" s="30">
        <v>-34606.74</v>
      </c>
      <c r="D24" s="30">
        <v>-39428.08</v>
      </c>
      <c r="E24" s="30">
        <v>-23666.5</v>
      </c>
      <c r="F24" s="30">
        <v>-24718</v>
      </c>
      <c r="G24" s="30">
        <v>-25534.08</v>
      </c>
      <c r="H24" s="30">
        <v>-25688.96</v>
      </c>
      <c r="I24" s="30">
        <v>-36047.76</v>
      </c>
      <c r="J24" s="30">
        <v>-14122.93</v>
      </c>
      <c r="K24" s="30">
        <f t="shared" si="4"/>
        <v>-262450.75000000006</v>
      </c>
      <c r="L24"/>
      <c r="M24"/>
      <c r="N24"/>
    </row>
    <row r="25" spans="1:11" ht="12" customHeight="1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" customHeight="1">
      <c r="A26" s="18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4" ht="16.5" customHeight="1">
      <c r="A27" s="16" t="s">
        <v>25</v>
      </c>
      <c r="B27" s="30">
        <f aca="true" t="shared" si="6" ref="B27:J27">+B28+B33+B45</f>
        <v>-134862.55</v>
      </c>
      <c r="C27" s="30">
        <f t="shared" si="6"/>
        <v>-44039.69</v>
      </c>
      <c r="D27" s="30">
        <f t="shared" si="6"/>
        <v>-74745.29</v>
      </c>
      <c r="E27" s="30">
        <f t="shared" si="6"/>
        <v>-119510.3</v>
      </c>
      <c r="F27" s="30">
        <f t="shared" si="6"/>
        <v>-32586.4</v>
      </c>
      <c r="G27" s="30">
        <f t="shared" si="6"/>
        <v>-128928.13999999998</v>
      </c>
      <c r="H27" s="30">
        <f t="shared" si="6"/>
        <v>-39062.79</v>
      </c>
      <c r="I27" s="30">
        <f t="shared" si="6"/>
        <v>-73544.25</v>
      </c>
      <c r="J27" s="30">
        <f t="shared" si="6"/>
        <v>-15228.82</v>
      </c>
      <c r="K27" s="30">
        <f aca="true" t="shared" si="7" ref="K27:K35">SUM(B27:J27)</f>
        <v>-662508.23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-134862.55</v>
      </c>
      <c r="C28" s="30">
        <f t="shared" si="8"/>
        <v>-44039.69</v>
      </c>
      <c r="D28" s="30">
        <f t="shared" si="8"/>
        <v>-74745.29</v>
      </c>
      <c r="E28" s="30">
        <f t="shared" si="8"/>
        <v>-119510.3</v>
      </c>
      <c r="F28" s="30">
        <f t="shared" si="8"/>
        <v>-32586.4</v>
      </c>
      <c r="G28" s="30">
        <f t="shared" si="8"/>
        <v>-128928.13999999998</v>
      </c>
      <c r="H28" s="30">
        <f t="shared" si="8"/>
        <v>-39062.79</v>
      </c>
      <c r="I28" s="30">
        <f t="shared" si="8"/>
        <v>-73544.25</v>
      </c>
      <c r="J28" s="30">
        <f t="shared" si="8"/>
        <v>-15228.82</v>
      </c>
      <c r="K28" s="30">
        <f t="shared" si="7"/>
        <v>-662508.23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-44686.4</v>
      </c>
      <c r="C29" s="30">
        <f aca="true" t="shared" si="9" ref="C29:J29">-ROUND((C9)*$E$3,2)</f>
        <v>-41690</v>
      </c>
      <c r="D29" s="30">
        <f t="shared" si="9"/>
        <v>-51559.2</v>
      </c>
      <c r="E29" s="30">
        <f t="shared" si="9"/>
        <v>-30197.2</v>
      </c>
      <c r="F29" s="30">
        <f t="shared" si="9"/>
        <v>-32586.4</v>
      </c>
      <c r="G29" s="30">
        <f t="shared" si="9"/>
        <v>-21951.6</v>
      </c>
      <c r="H29" s="30">
        <f t="shared" si="9"/>
        <v>-19065.2</v>
      </c>
      <c r="I29" s="30">
        <f t="shared" si="9"/>
        <v>-42336.8</v>
      </c>
      <c r="J29" s="30">
        <f t="shared" si="9"/>
        <v>-5601.2</v>
      </c>
      <c r="K29" s="30">
        <f t="shared" si="7"/>
        <v>-289674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-277.2</v>
      </c>
      <c r="C31" s="30">
        <v>0</v>
      </c>
      <c r="D31" s="30">
        <v>-92.4</v>
      </c>
      <c r="E31" s="30">
        <v>-74.8</v>
      </c>
      <c r="F31" s="26">
        <v>0</v>
      </c>
      <c r="G31" s="30">
        <v>0</v>
      </c>
      <c r="H31" s="30">
        <v>-8.27</v>
      </c>
      <c r="I31" s="30">
        <v>-12.92</v>
      </c>
      <c r="J31" s="30">
        <v>-3.98</v>
      </c>
      <c r="K31" s="30">
        <f t="shared" si="7"/>
        <v>-469.57000000000005</v>
      </c>
      <c r="L31"/>
      <c r="M31"/>
      <c r="N31"/>
    </row>
    <row r="32" spans="1:14" ht="16.5" customHeight="1">
      <c r="A32" s="25" t="s">
        <v>21</v>
      </c>
      <c r="B32" s="30">
        <v>-89898.95</v>
      </c>
      <c r="C32" s="30">
        <v>-2349.69</v>
      </c>
      <c r="D32" s="30">
        <v>-23093.69</v>
      </c>
      <c r="E32" s="30">
        <v>-89238.3</v>
      </c>
      <c r="F32" s="26">
        <v>0</v>
      </c>
      <c r="G32" s="30">
        <v>-106976.54</v>
      </c>
      <c r="H32" s="30">
        <v>-19989.32</v>
      </c>
      <c r="I32" s="30">
        <v>-31194.53</v>
      </c>
      <c r="J32" s="30">
        <v>-9623.64</v>
      </c>
      <c r="K32" s="30">
        <f t="shared" si="7"/>
        <v>-372364.66000000003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20"/>
      <c r="L46" s="9"/>
    </row>
    <row r="47" spans="1:12" ht="16.5" customHeight="1">
      <c r="A47" s="16" t="s">
        <v>8</v>
      </c>
      <c r="B47" s="27">
        <f>IF(B17+B27+B48&lt;0,0,B17+B27+B48)</f>
        <v>1147154.2499999998</v>
      </c>
      <c r="C47" s="27">
        <f aca="true" t="shared" si="11" ref="C47:J47">IF(C17+C27+C48&lt;0,0,C17+C27+C48)</f>
        <v>1161926.8900000001</v>
      </c>
      <c r="D47" s="27">
        <f t="shared" si="11"/>
        <v>1424934.8399999999</v>
      </c>
      <c r="E47" s="27">
        <f t="shared" si="11"/>
        <v>850250.85</v>
      </c>
      <c r="F47" s="27">
        <f t="shared" si="11"/>
        <v>876433.12</v>
      </c>
      <c r="G47" s="27">
        <f t="shared" si="11"/>
        <v>848826.72</v>
      </c>
      <c r="H47" s="27">
        <f t="shared" si="11"/>
        <v>880353.27</v>
      </c>
      <c r="I47" s="27">
        <f t="shared" si="11"/>
        <v>1340818.2299999997</v>
      </c>
      <c r="J47" s="27">
        <f t="shared" si="11"/>
        <v>478952.4799999999</v>
      </c>
      <c r="K47" s="20">
        <f>SUM(B47:J47)</f>
        <v>9009650.65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2" ht="16.5" customHeight="1">
      <c r="A53" s="11" t="s">
        <v>5</v>
      </c>
      <c r="B53" s="10">
        <f aca="true" t="shared" si="13" ref="B53:J53">SUM(B54:B65)</f>
        <v>1147154.24</v>
      </c>
      <c r="C53" s="10">
        <f t="shared" si="13"/>
        <v>1161926.89</v>
      </c>
      <c r="D53" s="10">
        <f t="shared" si="13"/>
        <v>1424934.84</v>
      </c>
      <c r="E53" s="10">
        <f t="shared" si="13"/>
        <v>850250.84</v>
      </c>
      <c r="F53" s="10">
        <f t="shared" si="13"/>
        <v>876433.11</v>
      </c>
      <c r="G53" s="10">
        <f t="shared" si="13"/>
        <v>848826.72</v>
      </c>
      <c r="H53" s="10">
        <f t="shared" si="13"/>
        <v>880353.27</v>
      </c>
      <c r="I53" s="10">
        <f>SUM(I54:I66)</f>
        <v>1340818.23</v>
      </c>
      <c r="J53" s="10">
        <f t="shared" si="13"/>
        <v>478952.48</v>
      </c>
      <c r="K53" s="5">
        <f>SUM(K54:K66)</f>
        <v>9009650.620000001</v>
      </c>
      <c r="L53" s="9"/>
    </row>
    <row r="54" spans="1:11" ht="16.5" customHeight="1">
      <c r="A54" s="7" t="s">
        <v>60</v>
      </c>
      <c r="B54" s="8">
        <v>1003530.53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1003530.53</v>
      </c>
    </row>
    <row r="55" spans="1:11" ht="16.5" customHeight="1">
      <c r="A55" s="7" t="s">
        <v>61</v>
      </c>
      <c r="B55" s="8">
        <v>143623.71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143623.71</v>
      </c>
    </row>
    <row r="56" spans="1:11" ht="16.5" customHeight="1">
      <c r="A56" s="7" t="s">
        <v>4</v>
      </c>
      <c r="B56" s="6">
        <v>0</v>
      </c>
      <c r="C56" s="8">
        <v>1161926.89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1161926.89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1424934.84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1424934.84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850250.84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850250.84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876433.11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876433.11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848826.72</v>
      </c>
      <c r="H60" s="6">
        <v>0</v>
      </c>
      <c r="I60" s="6">
        <v>0</v>
      </c>
      <c r="J60" s="6">
        <v>0</v>
      </c>
      <c r="K60" s="5">
        <f t="shared" si="14"/>
        <v>848826.72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880353.27</v>
      </c>
      <c r="I61" s="6">
        <v>0</v>
      </c>
      <c r="J61" s="6">
        <v>0</v>
      </c>
      <c r="K61" s="5">
        <f t="shared" si="14"/>
        <v>880353.27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511790.32</v>
      </c>
      <c r="J63" s="6">
        <v>0</v>
      </c>
      <c r="K63" s="5">
        <f t="shared" si="14"/>
        <v>511790.32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829027.91</v>
      </c>
      <c r="J64" s="6">
        <v>0</v>
      </c>
      <c r="K64" s="5">
        <f t="shared" si="14"/>
        <v>829027.91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478952.48</v>
      </c>
      <c r="K65" s="5">
        <f t="shared" si="14"/>
        <v>478952.48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2020-06-30T20:44:11Z</dcterms:modified>
  <cp:category/>
  <cp:version/>
  <cp:contentType/>
  <cp:contentStatus/>
</cp:coreProperties>
</file>