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<sst xmlns="http://schemas.openxmlformats.org/spreadsheetml/2006/main" count="80" uniqueCount="79">
  <si>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</si>
  <si>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</si>
  <si>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</si>
  <si>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</si>
  <si>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</si>
  <si>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</si>
  <si>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</si>
  <si>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</si>
  <si>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</si>
  <si>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</si>
  <si>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</si>
  <si>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</si>
  <si>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</si>
  <si>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</si>
  <si>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</si>
  <si>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</si>
  <si>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</si>
  <si>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</si>
  <si>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</si>
  <si>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</si>
  <si>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</si>
  <si>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</si>
  <si>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</si>
  <si>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</si>
  <si>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</si>
  <si>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</si>
  <si>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</si>
  <si>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</si>
  <si>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</si>
  <si>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</si>
  <si>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</si>
  <si>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</si>
  <si>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</si>
  <si>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</si>
  <si>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</si>
  <si>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</si>
  <si>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</si>
  <si>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</si>
  <si>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</si>
  <si>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</si>
  <si>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</si>
  <si>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</si>
  <si>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</si>
  <si>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</si>
  <si>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</si>
  <si>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</si>
  <si>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</si>
  <si>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</si>
  <si>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</si>
  <si>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</si>
  <si>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</si>
  <si>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</si>
  <si>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</si>
  <si>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</si>
  <si>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</si>
  <si>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</si>
  <si>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</si>
  <si>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</si>
  <si>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</si>
  <si>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</si>
  <si>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</si>
  <si>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</si>
  <si>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</si>
  <si>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</si>
  <si>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</si>
  <si>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</si>
  <si>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</si>
  <si>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</si>
  <si>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</si>
  <si>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</si>
  <si>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</si>
  <si>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</si>
  <si>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</si>
  <si>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</si>
  <si>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</si>
  <si>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29/06/20 - VENCIMENTO 06/07/20</t>
  </si>
  <si>
    <t>7.15. Consórcio KBPX</t>
  </si>
  <si>
    <t>5.3. Revisão de Remuneração pelo Transporte Coletivo ¹</t>
  </si>
  <si>
    <t>¹ Revisões de remuneração da rede da madrugada, maio/20; ARLA32, de 17/03 a 31/05; e frota acima da idade, dias 01 e 02/02/20.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</si>
</sst>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41491</v>
      </c>
      <c r="C7" s="10">
        <f>C8+C11</f>
        <v>57109</v>
      </c>
      <c r="D7" s="10">
        <f aca="true" t="shared" si="0" ref="D7:K7">D8+D11</f>
        <v>150813</v>
      </c>
      <c r="E7" s="10">
        <f t="shared" si="0"/>
        <v>145143</v>
      </c>
      <c r="F7" s="10">
        <f t="shared" si="0"/>
        <v>158085</v>
      </c>
      <c r="G7" s="10">
        <f t="shared" si="0"/>
        <v>67178</v>
      </c>
      <c r="H7" s="10">
        <f t="shared" si="0"/>
        <v>32178</v>
      </c>
      <c r="I7" s="10">
        <f t="shared" si="0"/>
        <v>60783</v>
      </c>
      <c r="J7" s="10">
        <f t="shared" si="0"/>
        <v>43871</v>
      </c>
      <c r="K7" s="10">
        <f t="shared" si="0"/>
        <v>108375</v>
      </c>
      <c r="L7" s="10">
        <f>SUM(B7:K7)</f>
        <v>865026</v>
      </c>
      <c r="M7" s="11"/>
    </row>
    <row r="8" spans="1:13" ht="17.25" customHeight="1">
      <c r="A8" s="12" t="s">
        <v>18</v>
      </c>
      <c r="B8" s="13">
        <f>B9+B10</f>
        <v>3149</v>
      </c>
      <c r="C8" s="13">
        <f aca="true" t="shared" si="1" ref="C8:K8">C9+C10</f>
        <v>4080</v>
      </c>
      <c r="D8" s="13">
        <f t="shared" si="1"/>
        <v>10758</v>
      </c>
      <c r="E8" s="13">
        <f t="shared" si="1"/>
        <v>9757</v>
      </c>
      <c r="F8" s="13">
        <f t="shared" si="1"/>
        <v>9787</v>
      </c>
      <c r="G8" s="13">
        <f t="shared" si="1"/>
        <v>4767</v>
      </c>
      <c r="H8" s="13">
        <f t="shared" si="1"/>
        <v>1878</v>
      </c>
      <c r="I8" s="13">
        <f t="shared" si="1"/>
        <v>2879</v>
      </c>
      <c r="J8" s="13">
        <f t="shared" si="1"/>
        <v>2265</v>
      </c>
      <c r="K8" s="13">
        <f t="shared" si="1"/>
        <v>6443</v>
      </c>
      <c r="L8" s="13">
        <f>SUM(B8:K8)</f>
        <v>55763</v>
      </c>
      <c r="M8"/>
    </row>
    <row r="9" spans="1:13" ht="17.25" customHeight="1">
      <c r="A9" s="14" t="s">
        <v>19</v>
      </c>
      <c r="B9" s="15">
        <v>3147</v>
      </c>
      <c r="C9" s="15">
        <v>4080</v>
      </c>
      <c r="D9" s="15">
        <v>10758</v>
      </c>
      <c r="E9" s="15">
        <v>9757</v>
      </c>
      <c r="F9" s="15">
        <v>9787</v>
      </c>
      <c r="G9" s="15">
        <v>4767</v>
      </c>
      <c r="H9" s="15">
        <v>1877</v>
      </c>
      <c r="I9" s="15">
        <v>2879</v>
      </c>
      <c r="J9" s="15">
        <v>2265</v>
      </c>
      <c r="K9" s="15">
        <v>6443</v>
      </c>
      <c r="L9" s="13">
        <f>SUM(B9:K9)</f>
        <v>55760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38342</v>
      </c>
      <c r="C11" s="15">
        <v>53029</v>
      </c>
      <c r="D11" s="15">
        <v>140055</v>
      </c>
      <c r="E11" s="15">
        <v>135386</v>
      </c>
      <c r="F11" s="15">
        <v>148298</v>
      </c>
      <c r="G11" s="15">
        <v>62411</v>
      </c>
      <c r="H11" s="15">
        <v>30300</v>
      </c>
      <c r="I11" s="15">
        <v>57904</v>
      </c>
      <c r="J11" s="15">
        <v>41606</v>
      </c>
      <c r="K11" s="15">
        <v>101932</v>
      </c>
      <c r="L11" s="13">
        <f>SUM(B11:K11)</f>
        <v>809263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1.530957067795963</v>
      </c>
      <c r="C15" s="22">
        <v>2.109486776374217</v>
      </c>
      <c r="D15" s="22">
        <v>2.250386150775321</v>
      </c>
      <c r="E15" s="22">
        <v>1.852838945858664</v>
      </c>
      <c r="F15" s="22">
        <v>1.741825219855481</v>
      </c>
      <c r="G15" s="22">
        <v>2.302906621981074</v>
      </c>
      <c r="H15" s="22">
        <v>2.299704399455374</v>
      </c>
      <c r="I15" s="22">
        <v>1.825398395921459</v>
      </c>
      <c r="J15" s="22">
        <v>2.369917531494471</v>
      </c>
      <c r="K15" s="22">
        <v>1.989648045852792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359946.88</v>
      </c>
      <c r="C17" s="25">
        <f aca="true" t="shared" si="2" ref="C17:K17">C18+C19+C20+C21+C22+C23+C24</f>
        <v>367919.72</v>
      </c>
      <c r="D17" s="25">
        <f t="shared" si="2"/>
        <v>1232937.31</v>
      </c>
      <c r="E17" s="25">
        <f t="shared" si="2"/>
        <v>992540.29</v>
      </c>
      <c r="F17" s="25">
        <f t="shared" si="2"/>
        <v>907151.33</v>
      </c>
      <c r="G17" s="25">
        <f t="shared" si="2"/>
        <v>563362.7000000001</v>
      </c>
      <c r="H17" s="25">
        <f t="shared" si="2"/>
        <v>295756.27999999997</v>
      </c>
      <c r="I17" s="25">
        <f t="shared" si="2"/>
        <v>362176.94</v>
      </c>
      <c r="J17" s="25">
        <f t="shared" si="2"/>
        <v>373170.53</v>
      </c>
      <c r="K17" s="25">
        <f t="shared" si="2"/>
        <v>625028.65</v>
      </c>
      <c r="L17" s="25">
        <f>L18+L19+L20+L21+L22+L23+L24</f>
        <v>6079990.63</v>
      </c>
      <c r="M17"/>
    </row>
    <row r="18" spans="1:13" ht="17.25" customHeight="1">
      <c r="A18" s="26" t="s">
        <v>24</v>
      </c>
      <c r="B18" s="33">
        <f aca="true" t="shared" si="3" ref="B18:K18">ROUND(B13*B7,2)</f>
        <v>238834.64</v>
      </c>
      <c r="C18" s="33">
        <f t="shared" si="3"/>
        <v>177129.27</v>
      </c>
      <c r="D18" s="33">
        <f t="shared" si="3"/>
        <v>557073.06</v>
      </c>
      <c r="E18" s="33">
        <f t="shared" si="3"/>
        <v>542196.19</v>
      </c>
      <c r="F18" s="33">
        <f t="shared" si="3"/>
        <v>522755.48</v>
      </c>
      <c r="G18" s="33">
        <f t="shared" si="3"/>
        <v>244104.7</v>
      </c>
      <c r="H18" s="33">
        <f t="shared" si="3"/>
        <v>128827.84</v>
      </c>
      <c r="I18" s="33">
        <f t="shared" si="3"/>
        <v>202121.71</v>
      </c>
      <c r="J18" s="33">
        <f t="shared" si="3"/>
        <v>157075.73</v>
      </c>
      <c r="K18" s="33">
        <f t="shared" si="3"/>
        <v>316812.64</v>
      </c>
      <c r="L18" s="33">
        <f aca="true" t="shared" si="4" ref="L18:L24">SUM(B18:K18)</f>
        <v>3086931.2600000002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126810.94</v>
      </c>
      <c r="C19" s="33">
        <f t="shared" si="5"/>
        <v>196522.58</v>
      </c>
      <c r="D19" s="33">
        <f t="shared" si="5"/>
        <v>696556.44</v>
      </c>
      <c r="E19" s="33">
        <f t="shared" si="5"/>
        <v>462406.03</v>
      </c>
      <c r="F19" s="33">
        <f t="shared" si="5"/>
        <v>387793.2</v>
      </c>
      <c r="G19" s="33">
        <f t="shared" si="5"/>
        <v>318045.63</v>
      </c>
      <c r="H19" s="33">
        <f t="shared" si="5"/>
        <v>167438.11</v>
      </c>
      <c r="I19" s="33">
        <f t="shared" si="5"/>
        <v>166830.94</v>
      </c>
      <c r="J19" s="33">
        <f t="shared" si="5"/>
        <v>215180.8</v>
      </c>
      <c r="K19" s="33">
        <f t="shared" si="5"/>
        <v>313533.01</v>
      </c>
      <c r="L19" s="33">
        <f t="shared" si="4"/>
        <v>3051117.6799999997</v>
      </c>
      <c r="M19"/>
    </row>
    <row r="20" spans="1:13" ht="17.25" customHeight="1">
      <c r="A20" s="27" t="s">
        <v>26</v>
      </c>
      <c r="B20" s="33">
        <v>1636.97</v>
      </c>
      <c r="C20" s="33">
        <v>5345.63</v>
      </c>
      <c r="D20" s="33">
        <v>18927.33</v>
      </c>
      <c r="E20" s="33">
        <v>17701.93</v>
      </c>
      <c r="F20" s="33">
        <v>23523.51</v>
      </c>
      <c r="G20" s="33">
        <v>16885.87</v>
      </c>
      <c r="H20" s="33">
        <v>7367.94</v>
      </c>
      <c r="I20" s="33">
        <v>4381.67</v>
      </c>
      <c r="J20" s="33">
        <v>9376.77</v>
      </c>
      <c r="K20" s="33">
        <v>14610.2</v>
      </c>
      <c r="L20" s="33">
        <f t="shared" si="4"/>
        <v>119757.81999999999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6839.950000000001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-228</v>
      </c>
      <c r="J23" s="33">
        <v>0</v>
      </c>
      <c r="K23" s="33">
        <v>0</v>
      </c>
      <c r="L23" s="33">
        <f t="shared" si="4"/>
        <v>-228</v>
      </c>
      <c r="M23"/>
    </row>
    <row r="24" spans="1:13" ht="17.25" customHeight="1">
      <c r="A24" s="27" t="s">
        <v>73</v>
      </c>
      <c r="B24" s="33">
        <v>-8703.66</v>
      </c>
      <c r="C24" s="33">
        <v>-11077.76</v>
      </c>
      <c r="D24" s="33">
        <v>-39619.52</v>
      </c>
      <c r="E24" s="33">
        <v>-29763.86</v>
      </c>
      <c r="F24" s="33">
        <v>-28288.85</v>
      </c>
      <c r="G24" s="33">
        <v>-15673.5</v>
      </c>
      <c r="H24" s="33">
        <v>-9245.6</v>
      </c>
      <c r="I24" s="33">
        <v>-10929.38</v>
      </c>
      <c r="J24" s="33">
        <v>-11198.75</v>
      </c>
      <c r="K24" s="33">
        <v>-19927.2</v>
      </c>
      <c r="L24" s="33">
        <f t="shared" si="4"/>
        <v>-184428.08000000002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46840.899999999994</v>
      </c>
      <c r="C27" s="33">
        <f t="shared" si="6"/>
        <v>84735.11</v>
      </c>
      <c r="D27" s="33">
        <f t="shared" si="6"/>
        <v>265045.45999999996</v>
      </c>
      <c r="E27" s="33">
        <f t="shared" si="6"/>
        <v>182352.02000000002</v>
      </c>
      <c r="F27" s="33">
        <f t="shared" si="6"/>
        <v>52922.22</v>
      </c>
      <c r="G27" s="33">
        <f t="shared" si="6"/>
        <v>60165.2</v>
      </c>
      <c r="H27" s="33">
        <f t="shared" si="6"/>
        <v>21516.52</v>
      </c>
      <c r="I27" s="33">
        <f t="shared" si="6"/>
        <v>2041.4099999999999</v>
      </c>
      <c r="J27" s="33">
        <f t="shared" si="6"/>
        <v>109647.94</v>
      </c>
      <c r="K27" s="33">
        <f t="shared" si="6"/>
        <v>253976.66999999998</v>
      </c>
      <c r="L27" s="33">
        <f aca="true" t="shared" si="7" ref="L27:L33">SUM(B27:K27)</f>
        <v>1079243.45</v>
      </c>
      <c r="M27"/>
    </row>
    <row r="28" spans="1:13" ht="18.75" customHeight="1">
      <c r="A28" s="27" t="s">
        <v>30</v>
      </c>
      <c r="B28" s="33">
        <f>B29+B30+B31+B32</f>
        <v>-13846.8</v>
      </c>
      <c r="C28" s="33">
        <f aca="true" t="shared" si="8" ref="C28:K28">C29+C30+C31+C32</f>
        <v>-17952</v>
      </c>
      <c r="D28" s="33">
        <f t="shared" si="8"/>
        <v>-47335.2</v>
      </c>
      <c r="E28" s="33">
        <f t="shared" si="8"/>
        <v>-42930.8</v>
      </c>
      <c r="F28" s="33">
        <f t="shared" si="8"/>
        <v>-43062.8</v>
      </c>
      <c r="G28" s="33">
        <f t="shared" si="8"/>
        <v>-20974.8</v>
      </c>
      <c r="H28" s="33">
        <f t="shared" si="8"/>
        <v>-8258.8</v>
      </c>
      <c r="I28" s="33">
        <f t="shared" si="8"/>
        <v>-22475.11</v>
      </c>
      <c r="J28" s="33">
        <f t="shared" si="8"/>
        <v>-9966</v>
      </c>
      <c r="K28" s="33">
        <f t="shared" si="8"/>
        <v>-28349.2</v>
      </c>
      <c r="L28" s="33">
        <f t="shared" si="7"/>
        <v>-255151.51</v>
      </c>
      <c r="M28"/>
    </row>
    <row r="29" spans="1:13" s="36" customFormat="1" ht="18.75" customHeight="1">
      <c r="A29" s="34" t="s">
        <v>57</v>
      </c>
      <c r="B29" s="33">
        <f>-ROUND((B9)*$E$3,2)</f>
        <v>-13846.8</v>
      </c>
      <c r="C29" s="33">
        <f aca="true" t="shared" si="9" ref="C29:K29">-ROUND((C9)*$E$3,2)</f>
        <v>-17952</v>
      </c>
      <c r="D29" s="33">
        <f t="shared" si="9"/>
        <v>-47335.2</v>
      </c>
      <c r="E29" s="33">
        <f t="shared" si="9"/>
        <v>-42930.8</v>
      </c>
      <c r="F29" s="33">
        <f t="shared" si="9"/>
        <v>-43062.8</v>
      </c>
      <c r="G29" s="33">
        <f t="shared" si="9"/>
        <v>-20974.8</v>
      </c>
      <c r="H29" s="33">
        <f t="shared" si="9"/>
        <v>-8258.8</v>
      </c>
      <c r="I29" s="33">
        <f t="shared" si="9"/>
        <v>-12667.6</v>
      </c>
      <c r="J29" s="33">
        <f t="shared" si="9"/>
        <v>-9966</v>
      </c>
      <c r="K29" s="33">
        <f t="shared" si="9"/>
        <v>-28349.2</v>
      </c>
      <c r="L29" s="33">
        <f t="shared" si="7"/>
        <v>-245344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-9796.25</v>
      </c>
      <c r="J32" s="17">
        <v>0</v>
      </c>
      <c r="K32" s="17">
        <v>0</v>
      </c>
      <c r="L32" s="33">
        <f t="shared" si="7"/>
        <v>-9796.25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60687.7</v>
      </c>
      <c r="C46" s="33">
        <v>102687.11</v>
      </c>
      <c r="D46" s="33">
        <v>312380.66</v>
      </c>
      <c r="E46" s="33">
        <v>225282.82</v>
      </c>
      <c r="F46" s="33">
        <v>95985.02</v>
      </c>
      <c r="G46" s="33">
        <v>81140</v>
      </c>
      <c r="H46" s="33">
        <v>29775.32</v>
      </c>
      <c r="I46" s="33">
        <v>24516.52</v>
      </c>
      <c r="J46" s="33">
        <v>119613.94</v>
      </c>
      <c r="K46" s="33">
        <v>282325.87</v>
      </c>
      <c r="L46" s="42">
        <f>SUM(B46:K46)</f>
        <v>1334394.96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406787.78</v>
      </c>
      <c r="C48" s="41">
        <f aca="true" t="shared" si="12" ref="C48:K48">IF(C17+C27+C40+C49&lt;0,0,C17+C27+C49)</f>
        <v>452654.82999999996</v>
      </c>
      <c r="D48" s="41">
        <f t="shared" si="12"/>
        <v>1497982.77</v>
      </c>
      <c r="E48" s="41">
        <f t="shared" si="12"/>
        <v>1174892.31</v>
      </c>
      <c r="F48" s="41">
        <f t="shared" si="12"/>
        <v>960073.5499999999</v>
      </c>
      <c r="G48" s="41">
        <f t="shared" si="12"/>
        <v>623527.9</v>
      </c>
      <c r="H48" s="41">
        <f t="shared" si="12"/>
        <v>317272.8</v>
      </c>
      <c r="I48" s="41">
        <f t="shared" si="12"/>
        <v>364218.35</v>
      </c>
      <c r="J48" s="41">
        <f t="shared" si="12"/>
        <v>482818.47000000003</v>
      </c>
      <c r="K48" s="41">
        <f t="shared" si="12"/>
        <v>879005.3200000001</v>
      </c>
      <c r="L48" s="42">
        <f>SUM(B48:K48)</f>
        <v>7159234.08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406787.79</v>
      </c>
      <c r="C54" s="41">
        <f aca="true" t="shared" si="14" ref="C54:J54">SUM(C55:C66)</f>
        <v>452654.84</v>
      </c>
      <c r="D54" s="41">
        <f t="shared" si="14"/>
        <v>1497982.77</v>
      </c>
      <c r="E54" s="41">
        <f t="shared" si="14"/>
        <v>1174892.3</v>
      </c>
      <c r="F54" s="41">
        <f t="shared" si="14"/>
        <v>960073.55</v>
      </c>
      <c r="G54" s="41">
        <f t="shared" si="14"/>
        <v>623527.9</v>
      </c>
      <c r="H54" s="41">
        <f t="shared" si="14"/>
        <v>317272.8</v>
      </c>
      <c r="I54" s="41">
        <f>SUM(I55:I69)</f>
        <v>364218.35000000003</v>
      </c>
      <c r="J54" s="41">
        <f t="shared" si="14"/>
        <v>482818.46</v>
      </c>
      <c r="K54" s="41">
        <f>SUM(K55:K68)</f>
        <v>879005.3200000001</v>
      </c>
      <c r="L54" s="46">
        <f>SUM(B54:K54)</f>
        <v>7159234.08</v>
      </c>
      <c r="M54" s="40"/>
    </row>
    <row r="55" spans="1:13" ht="18.75" customHeight="1">
      <c r="A55" s="47" t="s">
        <v>50</v>
      </c>
      <c r="B55" s="48">
        <v>406787.79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406787.79</v>
      </c>
      <c r="M55" s="40"/>
    </row>
    <row r="56" spans="1:12" ht="18.75" customHeight="1">
      <c r="A56" s="47" t="s">
        <v>60</v>
      </c>
      <c r="B56" s="17">
        <v>0</v>
      </c>
      <c r="C56" s="48">
        <v>390690.53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390690.53</v>
      </c>
    </row>
    <row r="57" spans="1:12" ht="18.75" customHeight="1">
      <c r="A57" s="47" t="s">
        <v>61</v>
      </c>
      <c r="B57" s="17">
        <v>0</v>
      </c>
      <c r="C57" s="48">
        <v>61964.31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61964.31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1497982.77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1497982.77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1174892.3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1174892.3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960073.55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960073.55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623527.9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623527.9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317272.8</v>
      </c>
      <c r="I62" s="17">
        <v>0</v>
      </c>
      <c r="J62" s="17">
        <v>0</v>
      </c>
      <c r="K62" s="17">
        <v>0</v>
      </c>
      <c r="L62" s="46">
        <f t="shared" si="15"/>
        <v>317272.8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482818.46</v>
      </c>
      <c r="K64" s="17">
        <v>0</v>
      </c>
      <c r="L64" s="46">
        <f t="shared" si="15"/>
        <v>482818.46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455361.26</v>
      </c>
      <c r="L65" s="46">
        <f t="shared" si="15"/>
        <v>455361.26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423644.06</v>
      </c>
      <c r="L66" s="46">
        <f t="shared" si="15"/>
        <v>423644.06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364218.35000000003</v>
      </c>
      <c r="J69" s="54">
        <v>0</v>
      </c>
      <c r="K69" s="54">
        <v>0</v>
      </c>
      <c r="L69" s="51">
        <f>SUM(B69:K69)</f>
        <v>364218.35000000003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E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2020-07-04T00:03:14Z</dcterms:modified>
  <cp:category/>
  <cp:version/>
  <cp:contentType/>
  <cp:contentStatus/>
</cp:coreProperties>
</file>