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<sst xmlns="http://schemas.openxmlformats.org/spreadsheetml/2006/main" count="79" uniqueCount="78">
  <si>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</si>
  <si>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</si>
  <si>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</si>
  <si>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</si>
  <si>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</si>
  <si>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</si>
  <si>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</si>
  <si>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</si>
  <si>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</si>
  <si>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</si>
  <si>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</si>
  <si>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</si>
  <si>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</si>
  <si>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</si>
  <si>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</si>
  <si>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</si>
  <si>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</si>
  <si>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</si>
  <si>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</si>
  <si>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</si>
  <si>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</si>
  <si>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</si>
  <si>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</si>
  <si>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</si>
  <si>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</si>
  <si>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</si>
  <si>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</si>
  <si>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</si>
  <si>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</si>
  <si>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</si>
  <si>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</si>
  <si>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</si>
  <si>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</si>
  <si>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</si>
  <si>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</si>
  <si>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</si>
  <si>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</si>
  <si>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</si>
  <si>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</si>
  <si>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</si>
  <si>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</si>
  <si>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</si>
  <si>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</si>
  <si>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</si>
  <si>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</si>
  <si>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</si>
  <si>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</si>
  <si>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</si>
  <si>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</si>
  <si>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</si>
  <si>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</si>
  <si>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</si>
  <si>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</si>
  <si>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</si>
  <si>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</si>
  <si>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</si>
  <si>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</si>
  <si>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</si>
  <si>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</si>
  <si>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</si>
  <si>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</si>
  <si>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</si>
  <si>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</si>
  <si>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</si>
  <si>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</si>
  <si>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</si>
  <si>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</si>
  <si>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</si>
  <si>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</si>
  <si>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</si>
  <si>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</si>
  <si>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</si>
  <si>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</si>
  <si>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</si>
  <si>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</si>
  <si>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</si>
  <si>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27/06/20 - VENCIMENTO 03/07/20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</si>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</sst>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18614</v>
      </c>
      <c r="C7" s="10">
        <f>C8+C11</f>
        <v>28245</v>
      </c>
      <c r="D7" s="10">
        <f aca="true" t="shared" si="0" ref="D7:K7">D8+D11</f>
        <v>73836</v>
      </c>
      <c r="E7" s="10">
        <f t="shared" si="0"/>
        <v>75794</v>
      </c>
      <c r="F7" s="10">
        <f t="shared" si="0"/>
        <v>80042</v>
      </c>
      <c r="G7" s="10">
        <f t="shared" si="0"/>
        <v>34198</v>
      </c>
      <c r="H7" s="10">
        <f t="shared" si="0"/>
        <v>13888</v>
      </c>
      <c r="I7" s="10">
        <f t="shared" si="0"/>
        <v>32045</v>
      </c>
      <c r="J7" s="10">
        <f t="shared" si="0"/>
        <v>19100</v>
      </c>
      <c r="K7" s="10">
        <f t="shared" si="0"/>
        <v>56237</v>
      </c>
      <c r="L7" s="10">
        <f>SUM(B7:K7)</f>
        <v>431999</v>
      </c>
      <c r="M7" s="11"/>
    </row>
    <row r="8" spans="1:13" ht="17.25" customHeight="1">
      <c r="A8" s="12" t="s">
        <v>18</v>
      </c>
      <c r="B8" s="13">
        <f>B9+B10</f>
        <v>1589</v>
      </c>
      <c r="C8" s="13">
        <f aca="true" t="shared" si="1" ref="C8:K8">C9+C10</f>
        <v>2351</v>
      </c>
      <c r="D8" s="13">
        <f t="shared" si="1"/>
        <v>6087</v>
      </c>
      <c r="E8" s="13">
        <f t="shared" si="1"/>
        <v>5908</v>
      </c>
      <c r="F8" s="13">
        <f t="shared" si="1"/>
        <v>5573</v>
      </c>
      <c r="G8" s="13">
        <f t="shared" si="1"/>
        <v>2689</v>
      </c>
      <c r="H8" s="13">
        <f t="shared" si="1"/>
        <v>951</v>
      </c>
      <c r="I8" s="13">
        <f t="shared" si="1"/>
        <v>1549</v>
      </c>
      <c r="J8" s="13">
        <f t="shared" si="1"/>
        <v>929</v>
      </c>
      <c r="K8" s="13">
        <f t="shared" si="1"/>
        <v>3349</v>
      </c>
      <c r="L8" s="13">
        <f>SUM(B8:K8)</f>
        <v>30975</v>
      </c>
      <c r="M8"/>
    </row>
    <row r="9" spans="1:13" ht="17.25" customHeight="1">
      <c r="A9" s="14" t="s">
        <v>19</v>
      </c>
      <c r="B9" s="15">
        <v>1589</v>
      </c>
      <c r="C9" s="15">
        <v>2351</v>
      </c>
      <c r="D9" s="15">
        <v>6087</v>
      </c>
      <c r="E9" s="15">
        <v>5908</v>
      </c>
      <c r="F9" s="15">
        <v>5573</v>
      </c>
      <c r="G9" s="15">
        <v>2689</v>
      </c>
      <c r="H9" s="15">
        <v>951</v>
      </c>
      <c r="I9" s="15">
        <v>1549</v>
      </c>
      <c r="J9" s="15">
        <v>929</v>
      </c>
      <c r="K9" s="15">
        <v>3349</v>
      </c>
      <c r="L9" s="13">
        <f>SUM(B9:K9)</f>
        <v>30975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17025</v>
      </c>
      <c r="C11" s="15">
        <v>25894</v>
      </c>
      <c r="D11" s="15">
        <v>67749</v>
      </c>
      <c r="E11" s="15">
        <v>69886</v>
      </c>
      <c r="F11" s="15">
        <v>74469</v>
      </c>
      <c r="G11" s="15">
        <v>31509</v>
      </c>
      <c r="H11" s="15">
        <v>12937</v>
      </c>
      <c r="I11" s="15">
        <v>30496</v>
      </c>
      <c r="J11" s="15">
        <v>18171</v>
      </c>
      <c r="K11" s="15">
        <v>52888</v>
      </c>
      <c r="L11" s="13">
        <f>SUM(B11:K11)</f>
        <v>401024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1.59385670429918</v>
      </c>
      <c r="C15" s="22">
        <v>2.137602412933912</v>
      </c>
      <c r="D15" s="22">
        <v>2.317057840845227</v>
      </c>
      <c r="E15" s="22">
        <v>1.883191166756934</v>
      </c>
      <c r="F15" s="22">
        <v>1.761832928995354</v>
      </c>
      <c r="G15" s="22">
        <v>2.092107895395169</v>
      </c>
      <c r="H15" s="22">
        <v>2.331221928883377</v>
      </c>
      <c r="I15" s="22">
        <v>1.743108864293415</v>
      </c>
      <c r="J15" s="22">
        <v>2.356573629424011</v>
      </c>
      <c r="K15" s="22">
        <v>1.928513986123843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163701.84999999998</v>
      </c>
      <c r="C17" s="25">
        <f aca="true" t="shared" si="2" ref="C17:K17">C18+C19+C20+C21+C22+C23+C24</f>
        <v>180026.44</v>
      </c>
      <c r="D17" s="25">
        <f t="shared" si="2"/>
        <v>607067.02</v>
      </c>
      <c r="E17" s="25">
        <f t="shared" si="2"/>
        <v>517281.55999999994</v>
      </c>
      <c r="F17" s="25">
        <f t="shared" si="2"/>
        <v>454618.68</v>
      </c>
      <c r="G17" s="25">
        <f t="shared" si="2"/>
        <v>257367.72999999998</v>
      </c>
      <c r="H17" s="25">
        <f t="shared" si="2"/>
        <v>128259.89</v>
      </c>
      <c r="I17" s="25">
        <f t="shared" si="2"/>
        <v>179369.68999999997</v>
      </c>
      <c r="J17" s="25">
        <f t="shared" si="2"/>
        <v>157777.31</v>
      </c>
      <c r="K17" s="25">
        <f t="shared" si="2"/>
        <v>307727.82</v>
      </c>
      <c r="L17" s="25">
        <f>L18+L19+L20+L21+L22+L23+L24</f>
        <v>2953197.9899999998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107147.77</v>
      </c>
      <c r="C18" s="33">
        <f t="shared" si="3"/>
        <v>87604.69</v>
      </c>
      <c r="D18" s="33">
        <f t="shared" si="3"/>
        <v>272735.42</v>
      </c>
      <c r="E18" s="33">
        <f t="shared" si="3"/>
        <v>283136.07</v>
      </c>
      <c r="F18" s="33">
        <f t="shared" si="3"/>
        <v>264682.89</v>
      </c>
      <c r="G18" s="33">
        <f t="shared" si="3"/>
        <v>124265.27</v>
      </c>
      <c r="H18" s="33">
        <f t="shared" si="3"/>
        <v>55602</v>
      </c>
      <c r="I18" s="33">
        <f t="shared" si="3"/>
        <v>106559.24</v>
      </c>
      <c r="J18" s="33">
        <f t="shared" si="3"/>
        <v>68385.64</v>
      </c>
      <c r="K18" s="33">
        <f t="shared" si="3"/>
        <v>164397.62</v>
      </c>
      <c r="L18" s="33">
        <f aca="true" t="shared" si="4" ref="L18:L24">SUM(B18:K18)</f>
        <v>1534516.6099999999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63630.42</v>
      </c>
      <c r="C19" s="33">
        <f t="shared" si="5"/>
        <v>99659.31</v>
      </c>
      <c r="D19" s="33">
        <f t="shared" si="5"/>
        <v>359208.32</v>
      </c>
      <c r="E19" s="33">
        <f t="shared" si="5"/>
        <v>250063.28</v>
      </c>
      <c r="F19" s="33">
        <f t="shared" si="5"/>
        <v>201644.14</v>
      </c>
      <c r="G19" s="33">
        <f t="shared" si="5"/>
        <v>135711.08</v>
      </c>
      <c r="H19" s="33">
        <f t="shared" si="5"/>
        <v>74018.6</v>
      </c>
      <c r="I19" s="33">
        <f t="shared" si="5"/>
        <v>79185.12</v>
      </c>
      <c r="J19" s="33">
        <f t="shared" si="5"/>
        <v>92770.16</v>
      </c>
      <c r="K19" s="33">
        <f t="shared" si="5"/>
        <v>152645.49</v>
      </c>
      <c r="L19" s="33">
        <f t="shared" si="4"/>
        <v>1508535.92</v>
      </c>
      <c r="M19"/>
    </row>
    <row r="20" spans="1:13" ht="17.25" customHeight="1">
      <c r="A20" s="27" t="s">
        <v>26</v>
      </c>
      <c r="B20" s="33">
        <v>262.9</v>
      </c>
      <c r="C20" s="33">
        <v>3943.5</v>
      </c>
      <c r="D20" s="33">
        <v>14742.8</v>
      </c>
      <c r="E20" s="33">
        <v>13846.07</v>
      </c>
      <c r="F20" s="33">
        <v>15208.6</v>
      </c>
      <c r="G20" s="33">
        <v>13058.43</v>
      </c>
      <c r="H20" s="33">
        <v>6567</v>
      </c>
      <c r="I20" s="33">
        <v>4819.83</v>
      </c>
      <c r="J20" s="33">
        <v>5082.73</v>
      </c>
      <c r="K20" s="33">
        <v>10603.63</v>
      </c>
      <c r="L20" s="33">
        <f t="shared" si="4"/>
        <v>88135.48999999999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6839.950000000001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-249.06</v>
      </c>
      <c r="D23" s="33">
        <v>0</v>
      </c>
      <c r="E23" s="33">
        <v>0</v>
      </c>
      <c r="F23" s="33">
        <v>0</v>
      </c>
      <c r="G23" s="33">
        <v>0</v>
      </c>
      <c r="H23" s="33">
        <v>-122.9</v>
      </c>
      <c r="I23" s="33">
        <v>-342</v>
      </c>
      <c r="J23" s="33">
        <v>0</v>
      </c>
      <c r="K23" s="33">
        <v>0</v>
      </c>
      <c r="L23" s="33">
        <f t="shared" si="4"/>
        <v>-713.96</v>
      </c>
      <c r="M23"/>
    </row>
    <row r="24" spans="1:13" ht="17.25" customHeight="1">
      <c r="A24" s="27" t="s">
        <v>74</v>
      </c>
      <c r="B24" s="33">
        <v>-8707.23</v>
      </c>
      <c r="C24" s="33">
        <v>-10932</v>
      </c>
      <c r="D24" s="33">
        <v>-39619.52</v>
      </c>
      <c r="E24" s="33">
        <v>-29763.86</v>
      </c>
      <c r="F24" s="33">
        <v>-28284.94</v>
      </c>
      <c r="G24" s="33">
        <v>-15667.05</v>
      </c>
      <c r="H24" s="33">
        <v>-9172.8</v>
      </c>
      <c r="I24" s="33">
        <v>-10852.5</v>
      </c>
      <c r="J24" s="33">
        <v>-11197.2</v>
      </c>
      <c r="K24" s="33">
        <v>-19918.92</v>
      </c>
      <c r="L24" s="33">
        <f t="shared" si="4"/>
        <v>-184116.02000000002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-6991.6</v>
      </c>
      <c r="C27" s="33">
        <f t="shared" si="6"/>
        <v>-10344.4</v>
      </c>
      <c r="D27" s="33">
        <f t="shared" si="6"/>
        <v>-26782.8</v>
      </c>
      <c r="E27" s="33">
        <f t="shared" si="6"/>
        <v>-25995.2</v>
      </c>
      <c r="F27" s="33">
        <f t="shared" si="6"/>
        <v>-24521.2</v>
      </c>
      <c r="G27" s="33">
        <f t="shared" si="6"/>
        <v>-11831.6</v>
      </c>
      <c r="H27" s="33">
        <f t="shared" si="6"/>
        <v>-4184.4</v>
      </c>
      <c r="I27" s="33">
        <f t="shared" si="6"/>
        <v>-6815.6</v>
      </c>
      <c r="J27" s="33">
        <f t="shared" si="6"/>
        <v>-4087.6</v>
      </c>
      <c r="K27" s="33">
        <f t="shared" si="6"/>
        <v>-14735.6</v>
      </c>
      <c r="L27" s="33">
        <f aca="true" t="shared" si="7" ref="L27:L33">SUM(B27:K27)</f>
        <v>-136290</v>
      </c>
      <c r="M27"/>
    </row>
    <row r="28" spans="1:13" ht="18.75" customHeight="1">
      <c r="A28" s="27" t="s">
        <v>30</v>
      </c>
      <c r="B28" s="33">
        <f>B29+B30+B31+B32</f>
        <v>-6991.6</v>
      </c>
      <c r="C28" s="33">
        <f aca="true" t="shared" si="8" ref="C28:K28">C29+C30+C31+C32</f>
        <v>-10344.4</v>
      </c>
      <c r="D28" s="33">
        <f t="shared" si="8"/>
        <v>-26782.8</v>
      </c>
      <c r="E28" s="33">
        <f t="shared" si="8"/>
        <v>-25995.2</v>
      </c>
      <c r="F28" s="33">
        <f t="shared" si="8"/>
        <v>-24521.2</v>
      </c>
      <c r="G28" s="33">
        <f t="shared" si="8"/>
        <v>-11831.6</v>
      </c>
      <c r="H28" s="33">
        <f t="shared" si="8"/>
        <v>-4184.4</v>
      </c>
      <c r="I28" s="33">
        <f t="shared" si="8"/>
        <v>-6815.6</v>
      </c>
      <c r="J28" s="33">
        <f t="shared" si="8"/>
        <v>-4087.6</v>
      </c>
      <c r="K28" s="33">
        <f t="shared" si="8"/>
        <v>-14735.6</v>
      </c>
      <c r="L28" s="33">
        <f t="shared" si="7"/>
        <v>-136290</v>
      </c>
      <c r="M28"/>
    </row>
    <row r="29" spans="1:13" s="36" customFormat="1" ht="18.75" customHeight="1">
      <c r="A29" s="34" t="s">
        <v>58</v>
      </c>
      <c r="B29" s="33">
        <f>-ROUND((B9)*$E$3,2)</f>
        <v>-6991.6</v>
      </c>
      <c r="C29" s="33">
        <f aca="true" t="shared" si="9" ref="C29:K29">-ROUND((C9)*$E$3,2)</f>
        <v>-10344.4</v>
      </c>
      <c r="D29" s="33">
        <f t="shared" si="9"/>
        <v>-26782.8</v>
      </c>
      <c r="E29" s="33">
        <f t="shared" si="9"/>
        <v>-25995.2</v>
      </c>
      <c r="F29" s="33">
        <f t="shared" si="9"/>
        <v>-24521.2</v>
      </c>
      <c r="G29" s="33">
        <f t="shared" si="9"/>
        <v>-11831.6</v>
      </c>
      <c r="H29" s="33">
        <f t="shared" si="9"/>
        <v>-4184.4</v>
      </c>
      <c r="I29" s="33">
        <f t="shared" si="9"/>
        <v>-6815.6</v>
      </c>
      <c r="J29" s="33">
        <f t="shared" si="9"/>
        <v>-4087.6</v>
      </c>
      <c r="K29" s="33">
        <f t="shared" si="9"/>
        <v>-14735.6</v>
      </c>
      <c r="L29" s="33">
        <f t="shared" si="7"/>
        <v>-136290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156710.24999999997</v>
      </c>
      <c r="C48" s="41">
        <f aca="true" t="shared" si="12" ref="C48:K48">IF(C17+C27+C40+C49&lt;0,0,C17+C27+C49)</f>
        <v>169682.04</v>
      </c>
      <c r="D48" s="41">
        <f t="shared" si="12"/>
        <v>580284.22</v>
      </c>
      <c r="E48" s="41">
        <f t="shared" si="12"/>
        <v>491286.3599999999</v>
      </c>
      <c r="F48" s="41">
        <f t="shared" si="12"/>
        <v>430097.48</v>
      </c>
      <c r="G48" s="41">
        <f t="shared" si="12"/>
        <v>245536.12999999998</v>
      </c>
      <c r="H48" s="41">
        <f t="shared" si="12"/>
        <v>124075.49</v>
      </c>
      <c r="I48" s="41">
        <f t="shared" si="12"/>
        <v>172554.08999999997</v>
      </c>
      <c r="J48" s="41">
        <f t="shared" si="12"/>
        <v>153689.71</v>
      </c>
      <c r="K48" s="41">
        <f t="shared" si="12"/>
        <v>292992.22000000003</v>
      </c>
      <c r="L48" s="42">
        <f>SUM(B48:K48)</f>
        <v>2816907.9899999998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156710.25</v>
      </c>
      <c r="C54" s="41">
        <f aca="true" t="shared" si="14" ref="C54:J54">SUM(C55:C66)</f>
        <v>169682.04</v>
      </c>
      <c r="D54" s="41">
        <f t="shared" si="14"/>
        <v>580284.22</v>
      </c>
      <c r="E54" s="41">
        <f t="shared" si="14"/>
        <v>491286.35</v>
      </c>
      <c r="F54" s="41">
        <f t="shared" si="14"/>
        <v>430097.47</v>
      </c>
      <c r="G54" s="41">
        <f t="shared" si="14"/>
        <v>245536.14</v>
      </c>
      <c r="H54" s="41">
        <f t="shared" si="14"/>
        <v>124075.48</v>
      </c>
      <c r="I54" s="41">
        <f>SUM(I55:I69)</f>
        <v>172554.08</v>
      </c>
      <c r="J54" s="41">
        <f t="shared" si="14"/>
        <v>153689.71</v>
      </c>
      <c r="K54" s="41">
        <f>SUM(K55:K68)</f>
        <v>292992.23</v>
      </c>
      <c r="L54" s="46">
        <f>SUM(B54:K54)</f>
        <v>2816907.9699999997</v>
      </c>
      <c r="M54" s="40"/>
    </row>
    <row r="55" spans="1:13" ht="18.75" customHeight="1">
      <c r="A55" s="47" t="s">
        <v>51</v>
      </c>
      <c r="B55" s="48">
        <v>156710.25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156710.25</v>
      </c>
      <c r="M55" s="40"/>
    </row>
    <row r="56" spans="1:12" ht="18.75" customHeight="1">
      <c r="A56" s="47" t="s">
        <v>61</v>
      </c>
      <c r="B56" s="17">
        <v>0</v>
      </c>
      <c r="C56" s="48">
        <v>148420.88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148420.88</v>
      </c>
    </row>
    <row r="57" spans="1:12" ht="18.75" customHeight="1">
      <c r="A57" s="47" t="s">
        <v>62</v>
      </c>
      <c r="B57" s="17">
        <v>0</v>
      </c>
      <c r="C57" s="48">
        <v>21261.16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21261.16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580284.22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580284.22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491286.35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491286.35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430097.47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430097.47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245536.14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245536.14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124075.48</v>
      </c>
      <c r="I62" s="17">
        <v>0</v>
      </c>
      <c r="J62" s="17">
        <v>0</v>
      </c>
      <c r="K62" s="17">
        <v>0</v>
      </c>
      <c r="L62" s="46">
        <f t="shared" si="15"/>
        <v>124075.48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153689.71</v>
      </c>
      <c r="K64" s="17">
        <v>0</v>
      </c>
      <c r="L64" s="46">
        <f t="shared" si="15"/>
        <v>153689.71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145880.83</v>
      </c>
      <c r="L65" s="46">
        <f t="shared" si="15"/>
        <v>145880.83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147111.4</v>
      </c>
      <c r="L66" s="46">
        <f t="shared" si="15"/>
        <v>147111.4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172554.08</v>
      </c>
      <c r="J69" s="53">
        <v>0</v>
      </c>
      <c r="K69" s="53">
        <v>0</v>
      </c>
      <c r="L69" s="51">
        <f>SUM(B69:K69)</f>
        <v>172554.08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2020-07-02T23:41:04Z</dcterms:modified>
  <cp:category/>
  <cp:version/>
  <cp:contentType/>
  <cp:contentStatus/>
</cp:coreProperties>
</file>