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<sst xmlns="http://schemas.openxmlformats.org/spreadsheetml/2006/main" count="79" uniqueCount="78">
  <si>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</si>
  <si>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</si>
  <si>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</si>
  <si>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</si>
  <si>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</si>
  <si>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</si>
  <si>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</si>
  <si>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</si>
  <si>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</si>
  <si>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</si>
  <si>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</si>
  <si>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</si>
  <si>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</si>
  <si>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</si>
  <si>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</si>
  <si>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</si>
  <si>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</si>
  <si>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</si>
  <si>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</si>
  <si>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</si>
  <si>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</si>
  <si>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</si>
  <si>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</si>
  <si>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</si>
  <si>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</si>
  <si>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</si>
  <si>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</si>
  <si>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</si>
  <si>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</si>
  <si>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</si>
  <si>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</si>
  <si>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</si>
  <si>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</si>
  <si>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</si>
  <si>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</si>
  <si>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</si>
  <si>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</si>
  <si>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</si>
  <si>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</si>
  <si>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</si>
  <si>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</si>
  <si>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</si>
  <si>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</si>
  <si>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</si>
  <si>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</si>
  <si>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</si>
  <si>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</si>
  <si>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</si>
  <si>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</si>
  <si>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</si>
  <si>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</si>
  <si>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</si>
  <si>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</si>
  <si>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</si>
  <si>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</si>
  <si>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</si>
  <si>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</si>
  <si>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</si>
  <si>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</si>
  <si>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</si>
  <si>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</si>
  <si>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</si>
  <si>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</si>
  <si>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</si>
  <si>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</si>
  <si>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</si>
  <si>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</si>
  <si>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</si>
  <si>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</si>
  <si>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</si>
  <si>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</si>
  <si>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</si>
  <si>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</si>
  <si>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</si>
  <si>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</si>
  <si>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</si>
  <si>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26/06/20 - VENCIMENTO 03/07/20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</si>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</sst>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39897</v>
      </c>
      <c r="C7" s="10">
        <f>C8+C11</f>
        <v>55869</v>
      </c>
      <c r="D7" s="10">
        <f aca="true" t="shared" si="0" ref="D7:K7">D8+D11</f>
        <v>148557</v>
      </c>
      <c r="E7" s="10">
        <f t="shared" si="0"/>
        <v>142453</v>
      </c>
      <c r="F7" s="10">
        <f t="shared" si="0"/>
        <v>154361</v>
      </c>
      <c r="G7" s="10">
        <f t="shared" si="0"/>
        <v>72617</v>
      </c>
      <c r="H7" s="10">
        <f t="shared" si="0"/>
        <v>31965</v>
      </c>
      <c r="I7" s="10">
        <f t="shared" si="0"/>
        <v>62042</v>
      </c>
      <c r="J7" s="10">
        <f t="shared" si="0"/>
        <v>43591</v>
      </c>
      <c r="K7" s="10">
        <f t="shared" si="0"/>
        <v>108654</v>
      </c>
      <c r="L7" s="10">
        <f>SUM(B7:K7)</f>
        <v>860006</v>
      </c>
      <c r="M7" s="11"/>
    </row>
    <row r="8" spans="1:13" ht="17.25" customHeight="1">
      <c r="A8" s="12" t="s">
        <v>18</v>
      </c>
      <c r="B8" s="13">
        <f>B9+B10</f>
        <v>3026</v>
      </c>
      <c r="C8" s="13">
        <f aca="true" t="shared" si="1" ref="C8:K8">C9+C10</f>
        <v>3947</v>
      </c>
      <c r="D8" s="13">
        <f t="shared" si="1"/>
        <v>10282</v>
      </c>
      <c r="E8" s="13">
        <f t="shared" si="1"/>
        <v>9189</v>
      </c>
      <c r="F8" s="13">
        <f t="shared" si="1"/>
        <v>9414</v>
      </c>
      <c r="G8" s="13">
        <f t="shared" si="1"/>
        <v>5117</v>
      </c>
      <c r="H8" s="13">
        <f t="shared" si="1"/>
        <v>1928</v>
      </c>
      <c r="I8" s="13">
        <f t="shared" si="1"/>
        <v>2829</v>
      </c>
      <c r="J8" s="13">
        <f t="shared" si="1"/>
        <v>2274</v>
      </c>
      <c r="K8" s="13">
        <f t="shared" si="1"/>
        <v>6234</v>
      </c>
      <c r="L8" s="13">
        <f>SUM(B8:K8)</f>
        <v>54240</v>
      </c>
      <c r="M8"/>
    </row>
    <row r="9" spans="1:13" ht="17.25" customHeight="1">
      <c r="A9" s="14" t="s">
        <v>19</v>
      </c>
      <c r="B9" s="15">
        <v>3025</v>
      </c>
      <c r="C9" s="15">
        <v>3947</v>
      </c>
      <c r="D9" s="15">
        <v>10282</v>
      </c>
      <c r="E9" s="15">
        <v>9189</v>
      </c>
      <c r="F9" s="15">
        <v>9414</v>
      </c>
      <c r="G9" s="15">
        <v>5117</v>
      </c>
      <c r="H9" s="15">
        <v>1928</v>
      </c>
      <c r="I9" s="15">
        <v>2829</v>
      </c>
      <c r="J9" s="15">
        <v>2274</v>
      </c>
      <c r="K9" s="15">
        <v>6234</v>
      </c>
      <c r="L9" s="13">
        <f>SUM(B9:K9)</f>
        <v>54239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1</v>
      </c>
      <c r="M10"/>
    </row>
    <row r="11" spans="1:13" ht="17.25" customHeight="1">
      <c r="A11" s="12" t="s">
        <v>21</v>
      </c>
      <c r="B11" s="15">
        <v>36871</v>
      </c>
      <c r="C11" s="15">
        <v>51922</v>
      </c>
      <c r="D11" s="15">
        <v>138275</v>
      </c>
      <c r="E11" s="15">
        <v>133264</v>
      </c>
      <c r="F11" s="15">
        <v>144947</v>
      </c>
      <c r="G11" s="15">
        <v>67500</v>
      </c>
      <c r="H11" s="15">
        <v>30037</v>
      </c>
      <c r="I11" s="15">
        <v>59213</v>
      </c>
      <c r="J11" s="15">
        <v>41317</v>
      </c>
      <c r="K11" s="15">
        <v>102420</v>
      </c>
      <c r="L11" s="13">
        <f>SUM(B11:K11)</f>
        <v>805766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1.584369419391357</v>
      </c>
      <c r="C15" s="22">
        <v>2.137602412933912</v>
      </c>
      <c r="D15" s="22">
        <v>2.281349798395829</v>
      </c>
      <c r="E15" s="22">
        <v>1.883191166756934</v>
      </c>
      <c r="F15" s="22">
        <v>1.770222594414908</v>
      </c>
      <c r="G15" s="22">
        <v>2.143553206241645</v>
      </c>
      <c r="H15" s="22">
        <v>2.314080474286819</v>
      </c>
      <c r="I15" s="22">
        <v>1.814464209391384</v>
      </c>
      <c r="J15" s="22">
        <v>2.383660682635781</v>
      </c>
      <c r="K15" s="22">
        <v>1.987151260700887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358166.14999999997</v>
      </c>
      <c r="C17" s="25">
        <f aca="true" t="shared" si="2" ref="C17:K17">C18+C19+C20+C21+C22+C23+C24</f>
        <v>364310.96</v>
      </c>
      <c r="D17" s="25">
        <f t="shared" si="2"/>
        <v>1230842.5699999998</v>
      </c>
      <c r="E17" s="25">
        <f t="shared" si="2"/>
        <v>990774.4800000001</v>
      </c>
      <c r="F17" s="25">
        <f t="shared" si="2"/>
        <v>895477.6800000002</v>
      </c>
      <c r="G17" s="25">
        <f t="shared" si="2"/>
        <v>567009.33</v>
      </c>
      <c r="H17" s="25">
        <f t="shared" si="2"/>
        <v>295411.97</v>
      </c>
      <c r="I17" s="25">
        <f t="shared" si="2"/>
        <v>367692.49</v>
      </c>
      <c r="J17" s="25">
        <f t="shared" si="2"/>
        <v>372501.42999999993</v>
      </c>
      <c r="K17" s="25">
        <f t="shared" si="2"/>
        <v>625945.99</v>
      </c>
      <c r="L17" s="25">
        <f>L18+L19+L20+L21+L22+L23+L24</f>
        <v>6068133.050000001</v>
      </c>
      <c r="M17"/>
    </row>
    <row r="18" spans="1:13" ht="17.25" customHeight="1">
      <c r="A18" s="26" t="s">
        <v>24</v>
      </c>
      <c r="B18" s="33">
        <f aca="true" t="shared" si="3" ref="B18:K18">ROUND(B13*B7,2)</f>
        <v>229659.1</v>
      </c>
      <c r="C18" s="33">
        <f t="shared" si="3"/>
        <v>173283.29</v>
      </c>
      <c r="D18" s="33">
        <f t="shared" si="3"/>
        <v>548739.85</v>
      </c>
      <c r="E18" s="33">
        <f t="shared" si="3"/>
        <v>532147.43</v>
      </c>
      <c r="F18" s="33">
        <f t="shared" si="3"/>
        <v>510440.95</v>
      </c>
      <c r="G18" s="33">
        <f t="shared" si="3"/>
        <v>263868.39</v>
      </c>
      <c r="H18" s="33">
        <f t="shared" si="3"/>
        <v>127975.07</v>
      </c>
      <c r="I18" s="33">
        <f t="shared" si="3"/>
        <v>206308.26</v>
      </c>
      <c r="J18" s="33">
        <f t="shared" si="3"/>
        <v>156073.22</v>
      </c>
      <c r="K18" s="33">
        <f t="shared" si="3"/>
        <v>317628.24</v>
      </c>
      <c r="L18" s="33">
        <f aca="true" t="shared" si="4" ref="L18:L24">SUM(B18:K18)</f>
        <v>3066123.8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134205.75</v>
      </c>
      <c r="C19" s="33">
        <f t="shared" si="5"/>
        <v>197127.49</v>
      </c>
      <c r="D19" s="33">
        <f t="shared" si="5"/>
        <v>703127.7</v>
      </c>
      <c r="E19" s="33">
        <f t="shared" si="5"/>
        <v>469987.91</v>
      </c>
      <c r="F19" s="33">
        <f t="shared" si="5"/>
        <v>393153.15</v>
      </c>
      <c r="G19" s="33">
        <f t="shared" si="5"/>
        <v>301747.54</v>
      </c>
      <c r="H19" s="33">
        <f t="shared" si="5"/>
        <v>168169.54</v>
      </c>
      <c r="I19" s="33">
        <f t="shared" si="5"/>
        <v>168030.69</v>
      </c>
      <c r="J19" s="33">
        <f t="shared" si="5"/>
        <v>215952.38</v>
      </c>
      <c r="K19" s="33">
        <f t="shared" si="5"/>
        <v>313547.12</v>
      </c>
      <c r="L19" s="33">
        <f t="shared" si="4"/>
        <v>3065049.27</v>
      </c>
      <c r="M19"/>
    </row>
    <row r="20" spans="1:13" ht="17.25" customHeight="1">
      <c r="A20" s="27" t="s">
        <v>26</v>
      </c>
      <c r="B20" s="33">
        <v>1636.97</v>
      </c>
      <c r="C20" s="33">
        <v>5082.74</v>
      </c>
      <c r="D20" s="33">
        <v>18594.54</v>
      </c>
      <c r="E20" s="33">
        <v>18403</v>
      </c>
      <c r="F20" s="33">
        <v>18800.53</v>
      </c>
      <c r="G20" s="33">
        <v>17066.9</v>
      </c>
      <c r="H20" s="33">
        <v>7144.97</v>
      </c>
      <c r="I20" s="33">
        <v>4469.3</v>
      </c>
      <c r="J20" s="33">
        <v>8938.6</v>
      </c>
      <c r="K20" s="33">
        <v>14697.83</v>
      </c>
      <c r="L20" s="33">
        <f t="shared" si="4"/>
        <v>114835.38</v>
      </c>
      <c r="M20"/>
    </row>
    <row r="21" spans="1:13" ht="17.25" customHeight="1">
      <c r="A21" s="27" t="s">
        <v>27</v>
      </c>
      <c r="B21" s="33">
        <v>1367.99</v>
      </c>
      <c r="C21" s="29">
        <v>0</v>
      </c>
      <c r="D21" s="29">
        <v>0</v>
      </c>
      <c r="E21" s="29">
        <v>0</v>
      </c>
      <c r="F21" s="33">
        <v>1367.99</v>
      </c>
      <c r="G21" s="29">
        <v>0</v>
      </c>
      <c r="H21" s="33">
        <v>1367.99</v>
      </c>
      <c r="I21" s="29">
        <v>0</v>
      </c>
      <c r="J21" s="29">
        <v>2735.98</v>
      </c>
      <c r="K21" s="29">
        <v>0</v>
      </c>
      <c r="L21" s="33">
        <f t="shared" si="4"/>
        <v>6839.950000000001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0</v>
      </c>
      <c r="C23" s="33">
        <v>-249.06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-114</v>
      </c>
      <c r="J23" s="33">
        <v>0</v>
      </c>
      <c r="K23" s="33">
        <v>0</v>
      </c>
      <c r="L23" s="33">
        <f t="shared" si="4"/>
        <v>-363.06</v>
      </c>
      <c r="M23"/>
    </row>
    <row r="24" spans="1:13" ht="17.25" customHeight="1">
      <c r="A24" s="27" t="s">
        <v>74</v>
      </c>
      <c r="B24" s="33">
        <v>-8703.66</v>
      </c>
      <c r="C24" s="33">
        <v>-10933.5</v>
      </c>
      <c r="D24" s="33">
        <v>-39619.52</v>
      </c>
      <c r="E24" s="33">
        <v>-29763.86</v>
      </c>
      <c r="F24" s="33">
        <v>-28284.94</v>
      </c>
      <c r="G24" s="33">
        <v>-15673.5</v>
      </c>
      <c r="H24" s="33">
        <v>-9245.6</v>
      </c>
      <c r="I24" s="33">
        <v>-11001.76</v>
      </c>
      <c r="J24" s="33">
        <v>-11198.75</v>
      </c>
      <c r="K24" s="33">
        <v>-19927.2</v>
      </c>
      <c r="L24" s="33">
        <f t="shared" si="4"/>
        <v>-184352.29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-13310</v>
      </c>
      <c r="C27" s="33">
        <f t="shared" si="6"/>
        <v>-17366.8</v>
      </c>
      <c r="D27" s="33">
        <f t="shared" si="6"/>
        <v>-45240.8</v>
      </c>
      <c r="E27" s="33">
        <f t="shared" si="6"/>
        <v>-40431.6</v>
      </c>
      <c r="F27" s="33">
        <f t="shared" si="6"/>
        <v>-41421.6</v>
      </c>
      <c r="G27" s="33">
        <f t="shared" si="6"/>
        <v>-22514.8</v>
      </c>
      <c r="H27" s="33">
        <f t="shared" si="6"/>
        <v>-8483.2</v>
      </c>
      <c r="I27" s="33">
        <f t="shared" si="6"/>
        <v>-24174.39</v>
      </c>
      <c r="J27" s="33">
        <f t="shared" si="6"/>
        <v>-10005.6</v>
      </c>
      <c r="K27" s="33">
        <f t="shared" si="6"/>
        <v>-27429.6</v>
      </c>
      <c r="L27" s="33">
        <f aca="true" t="shared" si="7" ref="L27:L33">SUM(B27:K27)</f>
        <v>-250378.39</v>
      </c>
      <c r="M27"/>
    </row>
    <row r="28" spans="1:13" ht="18.75" customHeight="1">
      <c r="A28" s="27" t="s">
        <v>30</v>
      </c>
      <c r="B28" s="33">
        <f>B29+B30+B31+B32</f>
        <v>-13310</v>
      </c>
      <c r="C28" s="33">
        <f aca="true" t="shared" si="8" ref="C28:K28">C29+C30+C31+C32</f>
        <v>-17366.8</v>
      </c>
      <c r="D28" s="33">
        <f t="shared" si="8"/>
        <v>-45240.8</v>
      </c>
      <c r="E28" s="33">
        <f t="shared" si="8"/>
        <v>-40431.6</v>
      </c>
      <c r="F28" s="33">
        <f t="shared" si="8"/>
        <v>-41421.6</v>
      </c>
      <c r="G28" s="33">
        <f t="shared" si="8"/>
        <v>-22514.8</v>
      </c>
      <c r="H28" s="33">
        <f t="shared" si="8"/>
        <v>-8483.2</v>
      </c>
      <c r="I28" s="33">
        <f t="shared" si="8"/>
        <v>-24174.39</v>
      </c>
      <c r="J28" s="33">
        <f t="shared" si="8"/>
        <v>-10005.6</v>
      </c>
      <c r="K28" s="33">
        <f t="shared" si="8"/>
        <v>-27429.6</v>
      </c>
      <c r="L28" s="33">
        <f t="shared" si="7"/>
        <v>-250378.39</v>
      </c>
      <c r="M28"/>
    </row>
    <row r="29" spans="1:13" s="36" customFormat="1" ht="18.75" customHeight="1">
      <c r="A29" s="34" t="s">
        <v>58</v>
      </c>
      <c r="B29" s="33">
        <f>-ROUND((B9)*$E$3,2)</f>
        <v>-13310</v>
      </c>
      <c r="C29" s="33">
        <f aca="true" t="shared" si="9" ref="C29:K29">-ROUND((C9)*$E$3,2)</f>
        <v>-17366.8</v>
      </c>
      <c r="D29" s="33">
        <f t="shared" si="9"/>
        <v>-45240.8</v>
      </c>
      <c r="E29" s="33">
        <f t="shared" si="9"/>
        <v>-40431.6</v>
      </c>
      <c r="F29" s="33">
        <f t="shared" si="9"/>
        <v>-41421.6</v>
      </c>
      <c r="G29" s="33">
        <f t="shared" si="9"/>
        <v>-22514.8</v>
      </c>
      <c r="H29" s="33">
        <f t="shared" si="9"/>
        <v>-8483.2</v>
      </c>
      <c r="I29" s="33">
        <f t="shared" si="9"/>
        <v>-12447.6</v>
      </c>
      <c r="J29" s="33">
        <f t="shared" si="9"/>
        <v>-10005.6</v>
      </c>
      <c r="K29" s="33">
        <f t="shared" si="9"/>
        <v>-27429.6</v>
      </c>
      <c r="L29" s="33">
        <f t="shared" si="7"/>
        <v>-238651.60000000003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-11726.79</v>
      </c>
      <c r="J32" s="17">
        <v>0</v>
      </c>
      <c r="K32" s="17">
        <v>0</v>
      </c>
      <c r="L32" s="33">
        <f t="shared" si="7"/>
        <v>-11726.79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0</v>
      </c>
      <c r="C33" s="38">
        <f t="shared" si="10"/>
        <v>0</v>
      </c>
      <c r="D33" s="38">
        <f t="shared" si="10"/>
        <v>0</v>
      </c>
      <c r="E33" s="38">
        <f t="shared" si="10"/>
        <v>0</v>
      </c>
      <c r="F33" s="38">
        <f t="shared" si="10"/>
        <v>0</v>
      </c>
      <c r="G33" s="38">
        <f t="shared" si="10"/>
        <v>0</v>
      </c>
      <c r="H33" s="38">
        <f t="shared" si="10"/>
        <v>0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0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0</v>
      </c>
      <c r="C35" s="17">
        <v>0</v>
      </c>
      <c r="D35" s="17">
        <v>0</v>
      </c>
      <c r="E35" s="33">
        <v>0</v>
      </c>
      <c r="F35" s="28">
        <v>0</v>
      </c>
      <c r="G35" s="28">
        <v>0</v>
      </c>
      <c r="H35" s="33">
        <v>0</v>
      </c>
      <c r="I35" s="17">
        <v>0</v>
      </c>
      <c r="J35" s="28">
        <v>0</v>
      </c>
      <c r="K35" s="17">
        <v>0</v>
      </c>
      <c r="L35" s="33">
        <f>SUM(B35:K35)</f>
        <v>0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344856.14999999997</v>
      </c>
      <c r="C48" s="41">
        <f aca="true" t="shared" si="12" ref="C48:K48">IF(C17+C27+C40+C49&lt;0,0,C17+C27+C49)</f>
        <v>346944.16000000003</v>
      </c>
      <c r="D48" s="41">
        <f t="shared" si="12"/>
        <v>1185601.7699999998</v>
      </c>
      <c r="E48" s="41">
        <f t="shared" si="12"/>
        <v>950342.8800000001</v>
      </c>
      <c r="F48" s="41">
        <f t="shared" si="12"/>
        <v>854056.0800000002</v>
      </c>
      <c r="G48" s="41">
        <f t="shared" si="12"/>
        <v>544494.5299999999</v>
      </c>
      <c r="H48" s="41">
        <f t="shared" si="12"/>
        <v>286928.76999999996</v>
      </c>
      <c r="I48" s="41">
        <f t="shared" si="12"/>
        <v>343518.1</v>
      </c>
      <c r="J48" s="41">
        <f t="shared" si="12"/>
        <v>362495.82999999996</v>
      </c>
      <c r="K48" s="41">
        <f t="shared" si="12"/>
        <v>598516.39</v>
      </c>
      <c r="L48" s="42">
        <f>SUM(B48:K48)</f>
        <v>5817754.659999999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344856.16</v>
      </c>
      <c r="C54" s="41">
        <f aca="true" t="shared" si="14" ref="C54:J54">SUM(C55:C66)</f>
        <v>346944.16000000003</v>
      </c>
      <c r="D54" s="41">
        <f t="shared" si="14"/>
        <v>1185601.76</v>
      </c>
      <c r="E54" s="41">
        <f t="shared" si="14"/>
        <v>950342.88</v>
      </c>
      <c r="F54" s="41">
        <f t="shared" si="14"/>
        <v>854056.09</v>
      </c>
      <c r="G54" s="41">
        <f t="shared" si="14"/>
        <v>544494.54</v>
      </c>
      <c r="H54" s="41">
        <f t="shared" si="14"/>
        <v>286928.78</v>
      </c>
      <c r="I54" s="41">
        <f>SUM(I55:I69)</f>
        <v>343518.11</v>
      </c>
      <c r="J54" s="41">
        <f t="shared" si="14"/>
        <v>362495.82</v>
      </c>
      <c r="K54" s="41">
        <f>SUM(K55:K68)</f>
        <v>598516.38</v>
      </c>
      <c r="L54" s="46">
        <f>SUM(B54:K54)</f>
        <v>5817754.680000001</v>
      </c>
      <c r="M54" s="40"/>
    </row>
    <row r="55" spans="1:13" ht="18.75" customHeight="1">
      <c r="A55" s="47" t="s">
        <v>51</v>
      </c>
      <c r="B55" s="48">
        <v>344856.16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344856.16</v>
      </c>
      <c r="M55" s="40"/>
    </row>
    <row r="56" spans="1:12" ht="18.75" customHeight="1">
      <c r="A56" s="47" t="s">
        <v>61</v>
      </c>
      <c r="B56" s="17">
        <v>0</v>
      </c>
      <c r="C56" s="48">
        <v>302084.28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302084.28</v>
      </c>
    </row>
    <row r="57" spans="1:12" ht="18.75" customHeight="1">
      <c r="A57" s="47" t="s">
        <v>62</v>
      </c>
      <c r="B57" s="17">
        <v>0</v>
      </c>
      <c r="C57" s="48">
        <v>44859.88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44859.88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1185601.76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1185601.76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950342.88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950342.88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854056.09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854056.09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544494.54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544494.54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286928.78</v>
      </c>
      <c r="I62" s="17">
        <v>0</v>
      </c>
      <c r="J62" s="17">
        <v>0</v>
      </c>
      <c r="K62" s="17">
        <v>0</v>
      </c>
      <c r="L62" s="46">
        <f t="shared" si="15"/>
        <v>286928.78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362495.82</v>
      </c>
      <c r="K64" s="17">
        <v>0</v>
      </c>
      <c r="L64" s="46">
        <f t="shared" si="15"/>
        <v>362495.82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331578.07</v>
      </c>
      <c r="L65" s="46">
        <f t="shared" si="15"/>
        <v>331578.07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266938.31</v>
      </c>
      <c r="L66" s="46">
        <f t="shared" si="15"/>
        <v>266938.31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343518.11</v>
      </c>
      <c r="J69" s="53">
        <v>0</v>
      </c>
      <c r="K69" s="53">
        <v>0</v>
      </c>
      <c r="L69" s="51">
        <f>SUM(B69:K69)</f>
        <v>343518.11</v>
      </c>
    </row>
    <row r="70" spans="1:12" ht="18" customHeight="1">
      <c r="A70" s="54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0:11" ht="14.25"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2020-07-02T23:39:34Z</dcterms:modified>
  <cp:category/>
  <cp:version/>
  <cp:contentType/>
  <cp:contentStatus/>
</cp:coreProperties>
</file>