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<sst xmlns="http://schemas.openxmlformats.org/spreadsheetml/2006/main" count="79" uniqueCount="78">
  <si>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</si>
  <si>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</si>
  <si>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</si>
  <si>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</si>
  <si>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</si>
  <si>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</si>
  <si>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</si>
  <si>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</si>
  <si>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</si>
  <si>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</si>
  <si>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</si>
  <si>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</si>
  <si>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</si>
  <si>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</si>
  <si>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</si>
  <si>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</si>
  <si>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</si>
  <si>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</si>
  <si>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</si>
  <si>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</si>
  <si>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</si>
  <si>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</si>
  <si>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</si>
  <si>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</si>
  <si>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</si>
  <si>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</si>
  <si>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</si>
  <si>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</si>
  <si>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</si>
  <si>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</si>
  <si>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</si>
  <si>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</si>
  <si>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</si>
  <si>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</si>
  <si>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</si>
  <si>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</si>
  <si>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</si>
  <si>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</si>
  <si>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</si>
  <si>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</si>
  <si>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</si>
  <si>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</si>
  <si>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</si>
  <si>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</si>
  <si>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</si>
  <si>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</si>
  <si>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</si>
  <si>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</si>
  <si>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</si>
  <si>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</si>
  <si>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</si>
  <si>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</si>
  <si>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</si>
  <si>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</si>
  <si>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</si>
  <si>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</si>
  <si>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</si>
  <si>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</si>
  <si>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</si>
  <si>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</si>
  <si>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</si>
  <si>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</si>
  <si>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</si>
  <si>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</si>
  <si>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</si>
  <si>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</si>
  <si>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</si>
  <si>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</si>
  <si>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</si>
  <si>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</si>
  <si>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</si>
  <si>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</si>
  <si>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</si>
  <si>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</si>
  <si>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</si>
  <si>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</si>
  <si>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25/06/20 - VENCIMENTO 02/07/20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</si>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</sst>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40567</v>
      </c>
      <c r="C7" s="10">
        <f>C8+C11</f>
        <v>56906</v>
      </c>
      <c r="D7" s="10">
        <f aca="true" t="shared" si="0" ref="D7:K7">D8+D11</f>
        <v>151437</v>
      </c>
      <c r="E7" s="10">
        <f t="shared" si="0"/>
        <v>145793</v>
      </c>
      <c r="F7" s="10">
        <f t="shared" si="0"/>
        <v>158803</v>
      </c>
      <c r="G7" s="10">
        <f t="shared" si="0"/>
        <v>74635</v>
      </c>
      <c r="H7" s="10">
        <f t="shared" si="0"/>
        <v>32527</v>
      </c>
      <c r="I7" s="10">
        <f t="shared" si="0"/>
        <v>60955</v>
      </c>
      <c r="J7" s="10">
        <f t="shared" si="0"/>
        <v>44596</v>
      </c>
      <c r="K7" s="10">
        <f t="shared" si="0"/>
        <v>108821</v>
      </c>
      <c r="L7" s="10">
        <f>SUM(B7:K7)</f>
        <v>875040</v>
      </c>
      <c r="M7" s="11"/>
    </row>
    <row r="8" spans="1:13" ht="17.25" customHeight="1">
      <c r="A8" s="12" t="s">
        <v>18</v>
      </c>
      <c r="B8" s="13">
        <f>B9+B10</f>
        <v>2860</v>
      </c>
      <c r="C8" s="13">
        <f aca="true" t="shared" si="1" ref="C8:K8">C9+C10</f>
        <v>3999</v>
      </c>
      <c r="D8" s="13">
        <f t="shared" si="1"/>
        <v>9806</v>
      </c>
      <c r="E8" s="13">
        <f t="shared" si="1"/>
        <v>8981</v>
      </c>
      <c r="F8" s="13">
        <f t="shared" si="1"/>
        <v>8954</v>
      </c>
      <c r="G8" s="13">
        <f t="shared" si="1"/>
        <v>4892</v>
      </c>
      <c r="H8" s="13">
        <f t="shared" si="1"/>
        <v>1858</v>
      </c>
      <c r="I8" s="13">
        <f t="shared" si="1"/>
        <v>2714</v>
      </c>
      <c r="J8" s="13">
        <f t="shared" si="1"/>
        <v>2209</v>
      </c>
      <c r="K8" s="13">
        <f t="shared" si="1"/>
        <v>6213</v>
      </c>
      <c r="L8" s="13">
        <f>SUM(B8:K8)</f>
        <v>52486</v>
      </c>
      <c r="M8"/>
    </row>
    <row r="9" spans="1:13" ht="17.25" customHeight="1">
      <c r="A9" s="14" t="s">
        <v>19</v>
      </c>
      <c r="B9" s="15">
        <v>2859</v>
      </c>
      <c r="C9" s="15">
        <v>3999</v>
      </c>
      <c r="D9" s="15">
        <v>9806</v>
      </c>
      <c r="E9" s="15">
        <v>8981</v>
      </c>
      <c r="F9" s="15">
        <v>8954</v>
      </c>
      <c r="G9" s="15">
        <v>4892</v>
      </c>
      <c r="H9" s="15">
        <v>1858</v>
      </c>
      <c r="I9" s="15">
        <v>2714</v>
      </c>
      <c r="J9" s="15">
        <v>2209</v>
      </c>
      <c r="K9" s="15">
        <v>6213</v>
      </c>
      <c r="L9" s="13">
        <f>SUM(B9:K9)</f>
        <v>52485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37707</v>
      </c>
      <c r="C11" s="15">
        <v>52907</v>
      </c>
      <c r="D11" s="15">
        <v>141631</v>
      </c>
      <c r="E11" s="15">
        <v>136812</v>
      </c>
      <c r="F11" s="15">
        <v>149849</v>
      </c>
      <c r="G11" s="15">
        <v>69743</v>
      </c>
      <c r="H11" s="15">
        <v>30669</v>
      </c>
      <c r="I11" s="15">
        <v>58241</v>
      </c>
      <c r="J11" s="15">
        <v>42387</v>
      </c>
      <c r="K11" s="15">
        <v>102608</v>
      </c>
      <c r="L11" s="13">
        <f>SUM(B11:K11)</f>
        <v>822554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1.470781585033262</v>
      </c>
      <c r="C15" s="22">
        <v>2.041236255402253</v>
      </c>
      <c r="D15" s="22">
        <v>2.183463199062392</v>
      </c>
      <c r="E15" s="22">
        <v>1.785830823443935</v>
      </c>
      <c r="F15" s="22">
        <v>1.688270294720225</v>
      </c>
      <c r="G15" s="22">
        <v>2.055292408590991</v>
      </c>
      <c r="H15" s="22">
        <v>2.219629116754096</v>
      </c>
      <c r="I15" s="22">
        <v>1.824903783039378</v>
      </c>
      <c r="J15" s="22">
        <v>2.283804425108957</v>
      </c>
      <c r="K15" s="22">
        <v>1.943328832360624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337971.71</v>
      </c>
      <c r="C17" s="25">
        <f aca="true" t="shared" si="2" ref="C17:K17">C18+C19+C20+C21+C22+C23+C24</f>
        <v>354352.92</v>
      </c>
      <c r="D17" s="25">
        <f t="shared" si="2"/>
        <v>1200592.58</v>
      </c>
      <c r="E17" s="25">
        <f t="shared" si="2"/>
        <v>960369.73</v>
      </c>
      <c r="F17" s="25">
        <f t="shared" si="2"/>
        <v>883465.47</v>
      </c>
      <c r="G17" s="25">
        <f t="shared" si="2"/>
        <v>558777.37</v>
      </c>
      <c r="H17" s="25">
        <f t="shared" si="2"/>
        <v>288035.91000000003</v>
      </c>
      <c r="I17" s="25">
        <f t="shared" si="2"/>
        <v>363377.69</v>
      </c>
      <c r="J17" s="25">
        <f t="shared" si="2"/>
        <v>365747.78</v>
      </c>
      <c r="K17" s="25">
        <f t="shared" si="2"/>
        <v>613063.1000000001</v>
      </c>
      <c r="L17" s="25">
        <f>L18+L19+L20+L21+L22+L23+L24</f>
        <v>5925754.260000002</v>
      </c>
      <c r="M17"/>
    </row>
    <row r="18" spans="1:13" ht="17.25" customHeight="1">
      <c r="A18" s="26" t="s">
        <v>24</v>
      </c>
      <c r="B18" s="33">
        <f aca="true" t="shared" si="3" ref="B18:K18">ROUND(B13*B7,2)</f>
        <v>233515.82</v>
      </c>
      <c r="C18" s="33">
        <f t="shared" si="3"/>
        <v>176499.65</v>
      </c>
      <c r="D18" s="33">
        <f t="shared" si="3"/>
        <v>559377.99</v>
      </c>
      <c r="E18" s="33">
        <f t="shared" si="3"/>
        <v>544624.33</v>
      </c>
      <c r="F18" s="33">
        <f t="shared" si="3"/>
        <v>525129.76</v>
      </c>
      <c r="G18" s="33">
        <f t="shared" si="3"/>
        <v>271201.2</v>
      </c>
      <c r="H18" s="33">
        <f t="shared" si="3"/>
        <v>130225.1</v>
      </c>
      <c r="I18" s="33">
        <f t="shared" si="3"/>
        <v>202693.66</v>
      </c>
      <c r="J18" s="33">
        <f t="shared" si="3"/>
        <v>159671.52</v>
      </c>
      <c r="K18" s="33">
        <f t="shared" si="3"/>
        <v>318116.43</v>
      </c>
      <c r="L18" s="33">
        <f aca="true" t="shared" si="4" ref="L18:L24">SUM(B18:K18)</f>
        <v>3121055.4600000004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109934.95</v>
      </c>
      <c r="C19" s="33">
        <f t="shared" si="5"/>
        <v>183777.83</v>
      </c>
      <c r="D19" s="33">
        <f t="shared" si="5"/>
        <v>662003.27</v>
      </c>
      <c r="E19" s="33">
        <f t="shared" si="5"/>
        <v>427982.59</v>
      </c>
      <c r="F19" s="33">
        <f t="shared" si="5"/>
        <v>361431.21</v>
      </c>
      <c r="G19" s="33">
        <f t="shared" si="5"/>
        <v>286196.57</v>
      </c>
      <c r="H19" s="33">
        <f t="shared" si="5"/>
        <v>158826.32</v>
      </c>
      <c r="I19" s="33">
        <f t="shared" si="5"/>
        <v>167202.77</v>
      </c>
      <c r="J19" s="33">
        <f t="shared" si="5"/>
        <v>204987</v>
      </c>
      <c r="K19" s="33">
        <f t="shared" si="5"/>
        <v>300088.4</v>
      </c>
      <c r="L19" s="33">
        <f t="shared" si="4"/>
        <v>2862430.91</v>
      </c>
      <c r="M19"/>
    </row>
    <row r="20" spans="1:13" ht="17.25" customHeight="1">
      <c r="A20" s="27" t="s">
        <v>26</v>
      </c>
      <c r="B20" s="33">
        <v>1857.8</v>
      </c>
      <c r="C20" s="33">
        <v>5258</v>
      </c>
      <c r="D20" s="33">
        <v>18830.84</v>
      </c>
      <c r="E20" s="33">
        <v>17526.67</v>
      </c>
      <c r="F20" s="33">
        <v>23825.36</v>
      </c>
      <c r="G20" s="33">
        <v>17053.1</v>
      </c>
      <c r="H20" s="33">
        <v>6862.1</v>
      </c>
      <c r="I20" s="33">
        <v>4556.93</v>
      </c>
      <c r="J20" s="33">
        <v>9552.03</v>
      </c>
      <c r="K20" s="33">
        <v>14785.47</v>
      </c>
      <c r="L20" s="33">
        <f t="shared" si="4"/>
        <v>120108.29999999999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6839.950000000001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-249.06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-249.06</v>
      </c>
      <c r="M23"/>
    </row>
    <row r="24" spans="1:13" ht="17.25" customHeight="1">
      <c r="A24" s="27" t="s">
        <v>74</v>
      </c>
      <c r="B24" s="33">
        <v>-8704.85</v>
      </c>
      <c r="C24" s="33">
        <v>-10933.5</v>
      </c>
      <c r="D24" s="33">
        <v>-39619.52</v>
      </c>
      <c r="E24" s="33">
        <v>-29763.86</v>
      </c>
      <c r="F24" s="33">
        <v>-28288.85</v>
      </c>
      <c r="G24" s="33">
        <v>-15673.5</v>
      </c>
      <c r="H24" s="33">
        <v>-9245.6</v>
      </c>
      <c r="I24" s="33">
        <v>-11075.67</v>
      </c>
      <c r="J24" s="33">
        <v>-11198.75</v>
      </c>
      <c r="K24" s="33">
        <v>-19927.2</v>
      </c>
      <c r="L24" s="33">
        <f t="shared" si="4"/>
        <v>-184431.30000000002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-12579.6</v>
      </c>
      <c r="C27" s="33">
        <f t="shared" si="6"/>
        <v>-17595.6</v>
      </c>
      <c r="D27" s="33">
        <f t="shared" si="6"/>
        <v>-43146.4</v>
      </c>
      <c r="E27" s="33">
        <f t="shared" si="6"/>
        <v>-39516.4</v>
      </c>
      <c r="F27" s="33">
        <f t="shared" si="6"/>
        <v>-39397.6</v>
      </c>
      <c r="G27" s="33">
        <f t="shared" si="6"/>
        <v>-21524.8</v>
      </c>
      <c r="H27" s="33">
        <f t="shared" si="6"/>
        <v>-8175.2</v>
      </c>
      <c r="I27" s="33">
        <f t="shared" si="6"/>
        <v>-20921.4</v>
      </c>
      <c r="J27" s="33">
        <f t="shared" si="6"/>
        <v>-9719.6</v>
      </c>
      <c r="K27" s="33">
        <f t="shared" si="6"/>
        <v>-27337.2</v>
      </c>
      <c r="L27" s="33">
        <f aca="true" t="shared" si="7" ref="L27:L33">SUM(B27:K27)</f>
        <v>-239913.80000000002</v>
      </c>
      <c r="M27"/>
    </row>
    <row r="28" spans="1:13" ht="18.75" customHeight="1">
      <c r="A28" s="27" t="s">
        <v>30</v>
      </c>
      <c r="B28" s="33">
        <f>B29+B30+B31+B32</f>
        <v>-12579.6</v>
      </c>
      <c r="C28" s="33">
        <f aca="true" t="shared" si="8" ref="C28:K28">C29+C30+C31+C32</f>
        <v>-17595.6</v>
      </c>
      <c r="D28" s="33">
        <f t="shared" si="8"/>
        <v>-43146.4</v>
      </c>
      <c r="E28" s="33">
        <f t="shared" si="8"/>
        <v>-39516.4</v>
      </c>
      <c r="F28" s="33">
        <f t="shared" si="8"/>
        <v>-39397.6</v>
      </c>
      <c r="G28" s="33">
        <f t="shared" si="8"/>
        <v>-21524.8</v>
      </c>
      <c r="H28" s="33">
        <f t="shared" si="8"/>
        <v>-8175.2</v>
      </c>
      <c r="I28" s="33">
        <f t="shared" si="8"/>
        <v>-20921.4</v>
      </c>
      <c r="J28" s="33">
        <f t="shared" si="8"/>
        <v>-9719.6</v>
      </c>
      <c r="K28" s="33">
        <f t="shared" si="8"/>
        <v>-27337.2</v>
      </c>
      <c r="L28" s="33">
        <f t="shared" si="7"/>
        <v>-239913.80000000002</v>
      </c>
      <c r="M28"/>
    </row>
    <row r="29" spans="1:13" s="36" customFormat="1" ht="18.75" customHeight="1">
      <c r="A29" s="34" t="s">
        <v>58</v>
      </c>
      <c r="B29" s="33">
        <f>-ROUND((B9)*$E$3,2)</f>
        <v>-12579.6</v>
      </c>
      <c r="C29" s="33">
        <f aca="true" t="shared" si="9" ref="C29:K29">-ROUND((C9)*$E$3,2)</f>
        <v>-17595.6</v>
      </c>
      <c r="D29" s="33">
        <f t="shared" si="9"/>
        <v>-43146.4</v>
      </c>
      <c r="E29" s="33">
        <f t="shared" si="9"/>
        <v>-39516.4</v>
      </c>
      <c r="F29" s="33">
        <f t="shared" si="9"/>
        <v>-39397.6</v>
      </c>
      <c r="G29" s="33">
        <f t="shared" si="9"/>
        <v>-21524.8</v>
      </c>
      <c r="H29" s="33">
        <f t="shared" si="9"/>
        <v>-8175.2</v>
      </c>
      <c r="I29" s="33">
        <f t="shared" si="9"/>
        <v>-11941.6</v>
      </c>
      <c r="J29" s="33">
        <f t="shared" si="9"/>
        <v>-9719.6</v>
      </c>
      <c r="K29" s="33">
        <f t="shared" si="9"/>
        <v>-27337.2</v>
      </c>
      <c r="L29" s="33">
        <f t="shared" si="7"/>
        <v>-230934.00000000003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-8968.54</v>
      </c>
      <c r="J32" s="17">
        <v>0</v>
      </c>
      <c r="K32" s="17">
        <v>0</v>
      </c>
      <c r="L32" s="33">
        <f t="shared" si="7"/>
        <v>-8968.54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325392.11000000004</v>
      </c>
      <c r="C48" s="41">
        <f aca="true" t="shared" si="12" ref="C48:K48">IF(C17+C27+C40+C49&lt;0,0,C17+C27+C49)</f>
        <v>336757.32</v>
      </c>
      <c r="D48" s="41">
        <f t="shared" si="12"/>
        <v>1157446.1800000002</v>
      </c>
      <c r="E48" s="41">
        <f t="shared" si="12"/>
        <v>920853.33</v>
      </c>
      <c r="F48" s="41">
        <f t="shared" si="12"/>
        <v>844067.87</v>
      </c>
      <c r="G48" s="41">
        <f t="shared" si="12"/>
        <v>537252.57</v>
      </c>
      <c r="H48" s="41">
        <f t="shared" si="12"/>
        <v>279860.71</v>
      </c>
      <c r="I48" s="41">
        <f t="shared" si="12"/>
        <v>342456.29</v>
      </c>
      <c r="J48" s="41">
        <f t="shared" si="12"/>
        <v>356028.18000000005</v>
      </c>
      <c r="K48" s="41">
        <f t="shared" si="12"/>
        <v>585725.9000000001</v>
      </c>
      <c r="L48" s="42">
        <f>SUM(B48:K48)</f>
        <v>5685840.460000001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325392.11</v>
      </c>
      <c r="C54" s="41">
        <f aca="true" t="shared" si="14" ref="C54:J54">SUM(C55:C66)</f>
        <v>336757.32999999996</v>
      </c>
      <c r="D54" s="41">
        <f t="shared" si="14"/>
        <v>1157446.18</v>
      </c>
      <c r="E54" s="41">
        <f t="shared" si="14"/>
        <v>920853.32</v>
      </c>
      <c r="F54" s="41">
        <f t="shared" si="14"/>
        <v>844067.88</v>
      </c>
      <c r="G54" s="41">
        <f t="shared" si="14"/>
        <v>537252.57</v>
      </c>
      <c r="H54" s="41">
        <f t="shared" si="14"/>
        <v>279860.71</v>
      </c>
      <c r="I54" s="41">
        <f>SUM(I55:I69)</f>
        <v>342456.29</v>
      </c>
      <c r="J54" s="41">
        <f t="shared" si="14"/>
        <v>356028.18</v>
      </c>
      <c r="K54" s="41">
        <f>SUM(K55:K68)</f>
        <v>585725.89</v>
      </c>
      <c r="L54" s="46">
        <f>SUM(B54:K54)</f>
        <v>5685840.459999999</v>
      </c>
      <c r="M54" s="40"/>
    </row>
    <row r="55" spans="1:13" ht="18.75" customHeight="1">
      <c r="A55" s="47" t="s">
        <v>51</v>
      </c>
      <c r="B55" s="48">
        <v>325392.11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325392.11</v>
      </c>
      <c r="M55" s="40"/>
    </row>
    <row r="56" spans="1:12" ht="18.75" customHeight="1">
      <c r="A56" s="47" t="s">
        <v>61</v>
      </c>
      <c r="B56" s="17">
        <v>0</v>
      </c>
      <c r="C56" s="48">
        <v>294460.61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294460.61</v>
      </c>
    </row>
    <row r="57" spans="1:12" ht="18.75" customHeight="1">
      <c r="A57" s="47" t="s">
        <v>62</v>
      </c>
      <c r="B57" s="17">
        <v>0</v>
      </c>
      <c r="C57" s="48">
        <v>42296.72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42296.72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1157446.18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1157446.18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920853.32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920853.32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844067.88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844067.88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537252.57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537252.57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279860.71</v>
      </c>
      <c r="I62" s="17">
        <v>0</v>
      </c>
      <c r="J62" s="17">
        <v>0</v>
      </c>
      <c r="K62" s="17">
        <v>0</v>
      </c>
      <c r="L62" s="46">
        <f t="shared" si="15"/>
        <v>279860.71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356028.18</v>
      </c>
      <c r="K64" s="17">
        <v>0</v>
      </c>
      <c r="L64" s="46">
        <f t="shared" si="15"/>
        <v>356028.18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325312.16</v>
      </c>
      <c r="L65" s="46">
        <f t="shared" si="15"/>
        <v>325312.16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260413.73</v>
      </c>
      <c r="L66" s="46">
        <f t="shared" si="15"/>
        <v>260413.73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342456.29</v>
      </c>
      <c r="J69" s="53">
        <v>0</v>
      </c>
      <c r="K69" s="53">
        <v>0</v>
      </c>
      <c r="L69" s="51">
        <f>SUM(B69:K69)</f>
        <v>342456.29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2020-07-01T18:57:10Z</dcterms:modified>
  <cp:category/>
  <cp:version/>
  <cp:contentType/>
  <cp:contentStatus/>
</cp:coreProperties>
</file>