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<sst xmlns="http://schemas.openxmlformats.org/spreadsheetml/2006/main" count="79" uniqueCount="78">
  <si>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</si>
  <si>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</si>
  <si>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</si>
  <si>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</si>
  <si>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</si>
  <si>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</si>
  <si>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</si>
  <si>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</si>
  <si>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</si>
  <si>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</si>
  <si>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</si>
  <si>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</si>
  <si>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</si>
  <si>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</si>
  <si>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</si>
  <si>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</si>
  <si>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</si>
  <si>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</si>
  <si>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</si>
  <si>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</si>
  <si>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</si>
  <si>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</si>
  <si>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</si>
  <si>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</si>
  <si>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</si>
  <si>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</si>
  <si>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</si>
  <si>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</si>
  <si>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</si>
  <si>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</si>
  <si>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</si>
  <si>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</si>
  <si>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</si>
  <si>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</si>
  <si>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</si>
  <si>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</si>
  <si>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</si>
  <si>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</si>
  <si>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</si>
  <si>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</si>
  <si>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</si>
  <si>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</si>
  <si>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</si>
  <si>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</si>
  <si>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</si>
  <si>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</si>
  <si>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</si>
  <si>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</si>
  <si>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</si>
  <si>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</si>
  <si>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</si>
  <si>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</si>
  <si>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</si>
  <si>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</si>
  <si>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</si>
  <si>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</si>
  <si>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</si>
  <si>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</si>
  <si>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</si>
  <si>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</si>
  <si>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</si>
  <si>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</si>
  <si>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</si>
  <si>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</si>
  <si>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</si>
  <si>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</si>
  <si>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</si>
  <si>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</si>
  <si>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</si>
  <si>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</si>
  <si>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</si>
  <si>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</si>
  <si>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</si>
  <si>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22/06/20 - VENCIMENTO 29/06/20</t>
  </si>
  <si>
    <t>4.6. Valor Frota Não Disponibilizada</t>
  </si>
  <si>
    <t>4.7. Ajuste Frota Operante</t>
  </si>
  <si>
    <t>4. Remuneração Bruta do Operador (4.1 + 4.2 + 4.3 + 4.4 + 4.5 + 4.6 + 4.7)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</si>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</sst>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43853</v>
      </c>
      <c r="C7" s="10">
        <f>C8+C11</f>
        <v>55566</v>
      </c>
      <c r="D7" s="10">
        <f aca="true" t="shared" si="0" ref="D7:K7">D8+D11</f>
        <v>148759</v>
      </c>
      <c r="E7" s="10">
        <f t="shared" si="0"/>
        <v>142932</v>
      </c>
      <c r="F7" s="10">
        <f t="shared" si="0"/>
        <v>154954</v>
      </c>
      <c r="G7" s="10">
        <f t="shared" si="0"/>
        <v>73930</v>
      </c>
      <c r="H7" s="10">
        <f t="shared" si="0"/>
        <v>31537</v>
      </c>
      <c r="I7" s="10">
        <f t="shared" si="0"/>
        <v>61239</v>
      </c>
      <c r="J7" s="10">
        <f t="shared" si="0"/>
        <v>47300</v>
      </c>
      <c r="K7" s="10">
        <f t="shared" si="0"/>
        <v>108191</v>
      </c>
      <c r="L7" s="10">
        <f>SUM(B7:K7)</f>
        <v>868261</v>
      </c>
      <c r="M7" s="11"/>
    </row>
    <row r="8" spans="1:13" ht="17.25" customHeight="1">
      <c r="A8" s="12" t="s">
        <v>18</v>
      </c>
      <c r="B8" s="13">
        <f>B9+B10</f>
        <v>3206</v>
      </c>
      <c r="C8" s="13">
        <f aca="true" t="shared" si="1" ref="C8:K8">C9+C10</f>
        <v>4020</v>
      </c>
      <c r="D8" s="13">
        <f t="shared" si="1"/>
        <v>10548</v>
      </c>
      <c r="E8" s="13">
        <f t="shared" si="1"/>
        <v>9586</v>
      </c>
      <c r="F8" s="13">
        <f t="shared" si="1"/>
        <v>9600</v>
      </c>
      <c r="G8" s="13">
        <f t="shared" si="1"/>
        <v>5214</v>
      </c>
      <c r="H8" s="13">
        <f t="shared" si="1"/>
        <v>1920</v>
      </c>
      <c r="I8" s="13">
        <f t="shared" si="1"/>
        <v>2821</v>
      </c>
      <c r="J8" s="13">
        <f t="shared" si="1"/>
        <v>2416</v>
      </c>
      <c r="K8" s="13">
        <f t="shared" si="1"/>
        <v>6425</v>
      </c>
      <c r="L8" s="13">
        <f>SUM(B8:K8)</f>
        <v>55756</v>
      </c>
      <c r="M8"/>
    </row>
    <row r="9" spans="1:13" ht="17.25" customHeight="1">
      <c r="A9" s="14" t="s">
        <v>19</v>
      </c>
      <c r="B9" s="15">
        <v>3206</v>
      </c>
      <c r="C9" s="15">
        <v>4020</v>
      </c>
      <c r="D9" s="15">
        <v>10548</v>
      </c>
      <c r="E9" s="15">
        <v>9586</v>
      </c>
      <c r="F9" s="15">
        <v>9600</v>
      </c>
      <c r="G9" s="15">
        <v>5214</v>
      </c>
      <c r="H9" s="15">
        <v>1920</v>
      </c>
      <c r="I9" s="15">
        <v>2821</v>
      </c>
      <c r="J9" s="15">
        <v>2416</v>
      </c>
      <c r="K9" s="15">
        <v>6425</v>
      </c>
      <c r="L9" s="13">
        <f>SUM(B9:K9)</f>
        <v>55756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40647</v>
      </c>
      <c r="C11" s="15">
        <v>51546</v>
      </c>
      <c r="D11" s="15">
        <v>138211</v>
      </c>
      <c r="E11" s="15">
        <v>133346</v>
      </c>
      <c r="F11" s="15">
        <v>145354</v>
      </c>
      <c r="G11" s="15">
        <v>68716</v>
      </c>
      <c r="H11" s="15">
        <v>29617</v>
      </c>
      <c r="I11" s="15">
        <v>58418</v>
      </c>
      <c r="J11" s="15">
        <v>44884</v>
      </c>
      <c r="K11" s="15">
        <v>101766</v>
      </c>
      <c r="L11" s="13">
        <f>SUM(B11:K11)</f>
        <v>812505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2.305490650448807</v>
      </c>
      <c r="C15" s="22">
        <v>2.383446455138199</v>
      </c>
      <c r="D15" s="22">
        <v>2.288624471470433</v>
      </c>
      <c r="E15" s="22">
        <v>1.973185438149342</v>
      </c>
      <c r="F15" s="22">
        <v>1.78772194954674</v>
      </c>
      <c r="G15" s="22">
        <v>2.550235054934027</v>
      </c>
      <c r="H15" s="22">
        <v>2.466897268073666</v>
      </c>
      <c r="I15" s="22">
        <v>2.272406946242497</v>
      </c>
      <c r="J15" s="22">
        <v>3.317160128153005</v>
      </c>
      <c r="K15" s="22">
        <v>2.340557680607269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76</v>
      </c>
      <c r="B17" s="25">
        <f>B18+B19+B20+B21+B22+B23+B24</f>
        <v>570925.6799999999</v>
      </c>
      <c r="C17" s="25">
        <f aca="true" t="shared" si="2" ref="C17:K17">C18+C19+C20+C21+C22+C23+C24</f>
        <v>402113.4</v>
      </c>
      <c r="D17" s="25">
        <f t="shared" si="2"/>
        <v>1235773.6500000001</v>
      </c>
      <c r="E17" s="25">
        <f t="shared" si="2"/>
        <v>1039906.79</v>
      </c>
      <c r="F17" s="25">
        <f t="shared" si="2"/>
        <v>911604.12</v>
      </c>
      <c r="G17" s="25">
        <f t="shared" si="2"/>
        <v>684246.5299999999</v>
      </c>
      <c r="H17" s="25">
        <f t="shared" si="2"/>
        <v>310134.89999999997</v>
      </c>
      <c r="I17" s="25">
        <f t="shared" si="2"/>
        <v>453364.96</v>
      </c>
      <c r="J17" s="25">
        <f t="shared" si="2"/>
        <v>558243.14</v>
      </c>
      <c r="K17" s="25">
        <f t="shared" si="2"/>
        <v>732262.67</v>
      </c>
      <c r="L17" s="25">
        <f>L18+L19+L20+L21+L22+L23+L24</f>
        <v>6898575.84</v>
      </c>
      <c r="M17"/>
    </row>
    <row r="18" spans="1:13" ht="17.25" customHeight="1">
      <c r="A18" s="26" t="s">
        <v>24</v>
      </c>
      <c r="B18" s="33">
        <f aca="true" t="shared" si="3" ref="B18:K18">ROUND(B13*B7,2)</f>
        <v>252431.02</v>
      </c>
      <c r="C18" s="33">
        <f t="shared" si="3"/>
        <v>172343.51</v>
      </c>
      <c r="D18" s="33">
        <f t="shared" si="3"/>
        <v>549485.99</v>
      </c>
      <c r="E18" s="33">
        <f t="shared" si="3"/>
        <v>533936.78</v>
      </c>
      <c r="F18" s="33">
        <f t="shared" si="3"/>
        <v>512401.89</v>
      </c>
      <c r="G18" s="33">
        <f t="shared" si="3"/>
        <v>268639.44</v>
      </c>
      <c r="H18" s="33">
        <f t="shared" si="3"/>
        <v>126261.53</v>
      </c>
      <c r="I18" s="33">
        <f t="shared" si="3"/>
        <v>203638.05</v>
      </c>
      <c r="J18" s="33">
        <f t="shared" si="3"/>
        <v>169352.92</v>
      </c>
      <c r="K18" s="33">
        <f t="shared" si="3"/>
        <v>316274.75</v>
      </c>
      <c r="L18" s="33">
        <f aca="true" t="shared" si="4" ref="L18:L24">SUM(B18:K18)</f>
        <v>3104765.8799999994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329546.34</v>
      </c>
      <c r="C19" s="33">
        <f t="shared" si="5"/>
        <v>238428.02</v>
      </c>
      <c r="D19" s="33">
        <f t="shared" si="5"/>
        <v>708081.09</v>
      </c>
      <c r="E19" s="33">
        <f t="shared" si="5"/>
        <v>519619.5</v>
      </c>
      <c r="F19" s="33">
        <f t="shared" si="5"/>
        <v>403630.22</v>
      </c>
      <c r="G19" s="33">
        <f t="shared" si="5"/>
        <v>416454.28</v>
      </c>
      <c r="H19" s="33">
        <f t="shared" si="5"/>
        <v>185212.69</v>
      </c>
      <c r="I19" s="33">
        <f t="shared" si="5"/>
        <v>259110.47</v>
      </c>
      <c r="J19" s="33">
        <f t="shared" si="5"/>
        <v>392417.83</v>
      </c>
      <c r="K19" s="33">
        <f t="shared" si="5"/>
        <v>423984.55</v>
      </c>
      <c r="L19" s="33">
        <f t="shared" si="4"/>
        <v>3876484.99</v>
      </c>
      <c r="M19"/>
    </row>
    <row r="20" spans="1:13" ht="17.25" customHeight="1">
      <c r="A20" s="27" t="s">
        <v>26</v>
      </c>
      <c r="B20" s="33">
        <v>2208.33</v>
      </c>
      <c r="C20" s="33">
        <v>5871.43</v>
      </c>
      <c r="D20" s="33">
        <v>19137.03</v>
      </c>
      <c r="E20" s="33">
        <v>18753.53</v>
      </c>
      <c r="F20" s="33">
        <v>23505.77</v>
      </c>
      <c r="G20" s="33">
        <v>18614.44</v>
      </c>
      <c r="H20" s="33">
        <v>7339.09</v>
      </c>
      <c r="I20" s="33">
        <v>4556.93</v>
      </c>
      <c r="J20" s="33">
        <v>11041.8</v>
      </c>
      <c r="K20" s="33">
        <v>15973.77</v>
      </c>
      <c r="L20" s="33">
        <f t="shared" si="4"/>
        <v>127002.12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6839.950000000001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74</v>
      </c>
      <c r="B23" s="33">
        <v>0</v>
      </c>
      <c r="C23" s="33">
        <v>-1992.48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-114</v>
      </c>
      <c r="J23" s="33">
        <v>-112.27</v>
      </c>
      <c r="K23" s="33">
        <v>0</v>
      </c>
      <c r="L23" s="33">
        <f t="shared" si="4"/>
        <v>-2218.75</v>
      </c>
      <c r="M23"/>
    </row>
    <row r="24" spans="1:13" ht="17.25" customHeight="1">
      <c r="A24" s="27" t="s">
        <v>75</v>
      </c>
      <c r="B24" s="33">
        <v>-14628</v>
      </c>
      <c r="C24" s="33">
        <v>-12537.08</v>
      </c>
      <c r="D24" s="33">
        <v>-40930.46</v>
      </c>
      <c r="E24" s="33">
        <v>-32403.02</v>
      </c>
      <c r="F24" s="33">
        <v>-29301.75</v>
      </c>
      <c r="G24" s="33">
        <v>-19461.63</v>
      </c>
      <c r="H24" s="33">
        <v>-10046.4</v>
      </c>
      <c r="I24" s="33">
        <v>-13826.49</v>
      </c>
      <c r="J24" s="33">
        <v>-17193.12</v>
      </c>
      <c r="K24" s="33">
        <v>-23970.4</v>
      </c>
      <c r="L24" s="33">
        <f t="shared" si="4"/>
        <v>-214298.34999999998</v>
      </c>
      <c r="M24"/>
    </row>
    <row r="25" spans="1:12" ht="12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2" customHeight="1">
      <c r="A26" s="2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-14106.4</v>
      </c>
      <c r="C27" s="33">
        <f t="shared" si="6"/>
        <v>-17688</v>
      </c>
      <c r="D27" s="33">
        <f t="shared" si="6"/>
        <v>-46411.2</v>
      </c>
      <c r="E27" s="33">
        <f t="shared" si="6"/>
        <v>-42178.4</v>
      </c>
      <c r="F27" s="33">
        <f t="shared" si="6"/>
        <v>-42240</v>
      </c>
      <c r="G27" s="33">
        <f t="shared" si="6"/>
        <v>-22941.6</v>
      </c>
      <c r="H27" s="33">
        <f t="shared" si="6"/>
        <v>-8448</v>
      </c>
      <c r="I27" s="33">
        <f t="shared" si="6"/>
        <v>-18358.92</v>
      </c>
      <c r="J27" s="33">
        <f t="shared" si="6"/>
        <v>-10630.4</v>
      </c>
      <c r="K27" s="33">
        <f t="shared" si="6"/>
        <v>-28270</v>
      </c>
      <c r="L27" s="33">
        <f aca="true" t="shared" si="7" ref="L27:L33">SUM(B27:K27)</f>
        <v>-251272.92</v>
      </c>
      <c r="M27"/>
    </row>
    <row r="28" spans="1:13" ht="18.75" customHeight="1">
      <c r="A28" s="27" t="s">
        <v>30</v>
      </c>
      <c r="B28" s="33">
        <f>B29+B30+B31+B32</f>
        <v>-14106.4</v>
      </c>
      <c r="C28" s="33">
        <f aca="true" t="shared" si="8" ref="C28:K28">C29+C30+C31+C32</f>
        <v>-17688</v>
      </c>
      <c r="D28" s="33">
        <f t="shared" si="8"/>
        <v>-46411.2</v>
      </c>
      <c r="E28" s="33">
        <f t="shared" si="8"/>
        <v>-42178.4</v>
      </c>
      <c r="F28" s="33">
        <f t="shared" si="8"/>
        <v>-42240</v>
      </c>
      <c r="G28" s="33">
        <f t="shared" si="8"/>
        <v>-22941.6</v>
      </c>
      <c r="H28" s="33">
        <f t="shared" si="8"/>
        <v>-8448</v>
      </c>
      <c r="I28" s="33">
        <f t="shared" si="8"/>
        <v>-18358.92</v>
      </c>
      <c r="J28" s="33">
        <f t="shared" si="8"/>
        <v>-10630.4</v>
      </c>
      <c r="K28" s="33">
        <f t="shared" si="8"/>
        <v>-28270</v>
      </c>
      <c r="L28" s="33">
        <f t="shared" si="7"/>
        <v>-251272.92</v>
      </c>
      <c r="M28"/>
    </row>
    <row r="29" spans="1:13" s="36" customFormat="1" ht="18.75" customHeight="1">
      <c r="A29" s="34" t="s">
        <v>58</v>
      </c>
      <c r="B29" s="33">
        <f>-ROUND((B9)*$E$3,2)</f>
        <v>-14106.4</v>
      </c>
      <c r="C29" s="33">
        <f aca="true" t="shared" si="9" ref="C29:K29">-ROUND((C9)*$E$3,2)</f>
        <v>-17688</v>
      </c>
      <c r="D29" s="33">
        <f t="shared" si="9"/>
        <v>-46411.2</v>
      </c>
      <c r="E29" s="33">
        <f t="shared" si="9"/>
        <v>-42178.4</v>
      </c>
      <c r="F29" s="33">
        <f t="shared" si="9"/>
        <v>-42240</v>
      </c>
      <c r="G29" s="33">
        <f t="shared" si="9"/>
        <v>-22941.6</v>
      </c>
      <c r="H29" s="33">
        <f t="shared" si="9"/>
        <v>-8448</v>
      </c>
      <c r="I29" s="33">
        <f t="shared" si="9"/>
        <v>-12412.4</v>
      </c>
      <c r="J29" s="33">
        <f t="shared" si="9"/>
        <v>-10630.4</v>
      </c>
      <c r="K29" s="33">
        <f t="shared" si="9"/>
        <v>-28270</v>
      </c>
      <c r="L29" s="33">
        <f t="shared" si="7"/>
        <v>-245326.4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-5946.52</v>
      </c>
      <c r="J32" s="17">
        <v>0</v>
      </c>
      <c r="K32" s="17">
        <v>0</v>
      </c>
      <c r="L32" s="33">
        <f t="shared" si="7"/>
        <v>-5946.52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556819.2799999999</v>
      </c>
      <c r="C48" s="41">
        <f aca="true" t="shared" si="12" ref="C48:K48">IF(C17+C27+C40+C49&lt;0,0,C17+C27+C49)</f>
        <v>384425.4</v>
      </c>
      <c r="D48" s="41">
        <f t="shared" si="12"/>
        <v>1189362.4500000002</v>
      </c>
      <c r="E48" s="41">
        <f t="shared" si="12"/>
        <v>997728.39</v>
      </c>
      <c r="F48" s="41">
        <f t="shared" si="12"/>
        <v>869364.12</v>
      </c>
      <c r="G48" s="41">
        <f t="shared" si="12"/>
        <v>661304.9299999999</v>
      </c>
      <c r="H48" s="41">
        <f t="shared" si="12"/>
        <v>301686.89999999997</v>
      </c>
      <c r="I48" s="41">
        <f t="shared" si="12"/>
        <v>435006.04000000004</v>
      </c>
      <c r="J48" s="41">
        <f t="shared" si="12"/>
        <v>547612.74</v>
      </c>
      <c r="K48" s="41">
        <f t="shared" si="12"/>
        <v>703992.67</v>
      </c>
      <c r="L48" s="42">
        <f>SUM(B48:K48)</f>
        <v>6647302.920000001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3" ht="18.75" customHeight="1">
      <c r="A54" s="45" t="s">
        <v>50</v>
      </c>
      <c r="B54" s="41">
        <f>SUM(B55:B68)</f>
        <v>556819.29</v>
      </c>
      <c r="C54" s="41">
        <f aca="true" t="shared" si="14" ref="C54:J54">SUM(C55:C66)</f>
        <v>384425.39</v>
      </c>
      <c r="D54" s="41">
        <f t="shared" si="14"/>
        <v>1189362.46</v>
      </c>
      <c r="E54" s="41">
        <f t="shared" si="14"/>
        <v>997728.38</v>
      </c>
      <c r="F54" s="41">
        <f t="shared" si="14"/>
        <v>869364.11</v>
      </c>
      <c r="G54" s="41">
        <f t="shared" si="14"/>
        <v>661304.93</v>
      </c>
      <c r="H54" s="41">
        <f t="shared" si="14"/>
        <v>301686.91</v>
      </c>
      <c r="I54" s="41">
        <f>SUM(I55:I69)</f>
        <v>435006.03</v>
      </c>
      <c r="J54" s="41">
        <f t="shared" si="14"/>
        <v>547612.75</v>
      </c>
      <c r="K54" s="41">
        <f>SUM(K55:K68)</f>
        <v>703992.6699999999</v>
      </c>
      <c r="L54" s="46">
        <f>SUM(B54:K54)</f>
        <v>6647302.92</v>
      </c>
      <c r="M54" s="40"/>
    </row>
    <row r="55" spans="1:13" ht="18.75" customHeight="1">
      <c r="A55" s="47" t="s">
        <v>51</v>
      </c>
      <c r="B55" s="48">
        <v>556819.29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556819.29</v>
      </c>
      <c r="M55" s="40"/>
    </row>
    <row r="56" spans="1:12" ht="18.75" customHeight="1">
      <c r="A56" s="47" t="s">
        <v>61</v>
      </c>
      <c r="B56" s="17">
        <v>0</v>
      </c>
      <c r="C56" s="48">
        <v>336295.33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336295.33</v>
      </c>
    </row>
    <row r="57" spans="1:12" ht="18.75" customHeight="1">
      <c r="A57" s="47" t="s">
        <v>62</v>
      </c>
      <c r="B57" s="17">
        <v>0</v>
      </c>
      <c r="C57" s="48">
        <v>48130.06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48130.06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1189362.46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1189362.46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997728.38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997728.38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869364.11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869364.11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661304.93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661304.93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301686.91</v>
      </c>
      <c r="I62" s="17">
        <v>0</v>
      </c>
      <c r="J62" s="17">
        <v>0</v>
      </c>
      <c r="K62" s="17">
        <v>0</v>
      </c>
      <c r="L62" s="46">
        <f t="shared" si="15"/>
        <v>301686.91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547612.75</v>
      </c>
      <c r="K64" s="17">
        <v>0</v>
      </c>
      <c r="L64" s="46">
        <f t="shared" si="15"/>
        <v>547612.75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364034.61</v>
      </c>
      <c r="L65" s="46">
        <f t="shared" si="15"/>
        <v>364034.61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339958.06</v>
      </c>
      <c r="L66" s="46">
        <f t="shared" si="15"/>
        <v>339958.06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435006.03</v>
      </c>
      <c r="J69" s="53">
        <v>0</v>
      </c>
      <c r="K69" s="53">
        <v>0</v>
      </c>
      <c r="L69" s="51">
        <f>SUM(B69:K69)</f>
        <v>435006.03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2020-06-30T20:20:12Z</dcterms:modified>
  <cp:category/>
  <cp:version/>
  <cp:contentType/>
  <cp:contentStatus/>
</cp:coreProperties>
</file>