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<sst xmlns="http://schemas.openxmlformats.org/spreadsheetml/2006/main" count="77" uniqueCount="76">
  <si>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</si>
  <si>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</si>
  <si>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</si>
  <si>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</si>
  <si>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</si>
  <si>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</si>
  <si>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</si>
  <si>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</si>
  <si>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</si>
  <si>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</si>
  <si>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</si>
  <si>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</si>
  <si>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</si>
  <si>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</si>
  <si>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</si>
  <si>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</si>
  <si>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</si>
  <si>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</si>
  <si>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</si>
  <si>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</si>
  <si>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</si>
  <si>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</si>
  <si>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</si>
  <si>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</si>
  <si>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</si>
  <si>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</si>
  <si>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</si>
  <si>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</si>
  <si>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</si>
  <si>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</si>
  <si>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</si>
  <si>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</si>
  <si>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</si>
  <si>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</si>
  <si>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</si>
  <si>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</si>
  <si>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</si>
  <si>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</si>
  <si>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</si>
  <si>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</si>
  <si>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</si>
  <si>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</si>
  <si>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</si>
  <si>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</si>
  <si>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</si>
  <si>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</si>
  <si>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</si>
  <si>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</si>
  <si>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</si>
  <si>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</si>
  <si>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</si>
  <si>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</si>
  <si>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</si>
  <si>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</si>
  <si>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</si>
  <si>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</si>
  <si>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</si>
  <si>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</si>
  <si>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</si>
  <si>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</si>
  <si>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</si>
  <si>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</si>
  <si>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</si>
  <si>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</si>
  <si>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</si>
  <si>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</si>
  <si>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</si>
  <si>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</si>
  <si>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</si>
  <si>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</si>
  <si>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</si>
  <si>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</si>
  <si>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</si>
  <si>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</si>
  <si>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21/06/20 - VENCIMENTO 26/06/20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</si>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</sst>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10866</v>
      </c>
      <c r="C7" s="10">
        <f>C8+C11</f>
        <v>16471</v>
      </c>
      <c r="D7" s="10">
        <f aca="true" t="shared" si="0" ref="D7:K7">D8+D11</f>
        <v>45096</v>
      </c>
      <c r="E7" s="10">
        <f t="shared" si="0"/>
        <v>50069</v>
      </c>
      <c r="F7" s="10">
        <f t="shared" si="0"/>
        <v>55102</v>
      </c>
      <c r="G7" s="10">
        <f t="shared" si="0"/>
        <v>19842</v>
      </c>
      <c r="H7" s="10">
        <f t="shared" si="0"/>
        <v>9531</v>
      </c>
      <c r="I7" s="10">
        <f t="shared" si="0"/>
        <v>19867</v>
      </c>
      <c r="J7" s="10">
        <f t="shared" si="0"/>
        <v>11980</v>
      </c>
      <c r="K7" s="10">
        <f t="shared" si="0"/>
        <v>36726</v>
      </c>
      <c r="L7" s="10">
        <f>SUM(B7:K7)</f>
        <v>275550</v>
      </c>
      <c r="M7" s="11"/>
    </row>
    <row r="8" spans="1:13" ht="17.25" customHeight="1">
      <c r="A8" s="12" t="s">
        <v>18</v>
      </c>
      <c r="B8" s="13">
        <f>B9+B10</f>
        <v>980</v>
      </c>
      <c r="C8" s="13">
        <f aca="true" t="shared" si="1" ref="C8:K8">C9+C10</f>
        <v>1469</v>
      </c>
      <c r="D8" s="13">
        <f t="shared" si="1"/>
        <v>3944</v>
      </c>
      <c r="E8" s="13">
        <f t="shared" si="1"/>
        <v>4225</v>
      </c>
      <c r="F8" s="13">
        <f t="shared" si="1"/>
        <v>4714</v>
      </c>
      <c r="G8" s="13">
        <f t="shared" si="1"/>
        <v>1568</v>
      </c>
      <c r="H8" s="13">
        <f t="shared" si="1"/>
        <v>689</v>
      </c>
      <c r="I8" s="13">
        <f t="shared" si="1"/>
        <v>1141</v>
      </c>
      <c r="J8" s="13">
        <f t="shared" si="1"/>
        <v>617</v>
      </c>
      <c r="K8" s="13">
        <f t="shared" si="1"/>
        <v>2326</v>
      </c>
      <c r="L8" s="13">
        <f>SUM(B8:K8)</f>
        <v>21673</v>
      </c>
      <c r="M8"/>
    </row>
    <row r="9" spans="1:13" ht="17.25" customHeight="1">
      <c r="A9" s="14" t="s">
        <v>19</v>
      </c>
      <c r="B9" s="15">
        <v>980</v>
      </c>
      <c r="C9" s="15">
        <v>1469</v>
      </c>
      <c r="D9" s="15">
        <v>3944</v>
      </c>
      <c r="E9" s="15">
        <v>4225</v>
      </c>
      <c r="F9" s="15">
        <v>4714</v>
      </c>
      <c r="G9" s="15">
        <v>1568</v>
      </c>
      <c r="H9" s="15">
        <v>689</v>
      </c>
      <c r="I9" s="15">
        <v>1141</v>
      </c>
      <c r="J9" s="15">
        <v>617</v>
      </c>
      <c r="K9" s="15">
        <v>2326</v>
      </c>
      <c r="L9" s="13">
        <f>SUM(B9:K9)</f>
        <v>21673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9886</v>
      </c>
      <c r="C11" s="15">
        <v>15002</v>
      </c>
      <c r="D11" s="15">
        <v>41152</v>
      </c>
      <c r="E11" s="15">
        <v>45844</v>
      </c>
      <c r="F11" s="15">
        <v>50388</v>
      </c>
      <c r="G11" s="15">
        <v>18274</v>
      </c>
      <c r="H11" s="15">
        <v>8842</v>
      </c>
      <c r="I11" s="15">
        <v>18726</v>
      </c>
      <c r="J11" s="15">
        <v>11363</v>
      </c>
      <c r="K11" s="15">
        <v>34400</v>
      </c>
      <c r="L11" s="13">
        <f>SUM(B11:K11)</f>
        <v>253877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2.379042264198897</v>
      </c>
      <c r="C15" s="22">
        <v>2.542186398671325</v>
      </c>
      <c r="D15" s="22">
        <v>2.250071718482626</v>
      </c>
      <c r="E15" s="22">
        <v>1.923755437664661</v>
      </c>
      <c r="F15" s="22">
        <v>1.745847861703049</v>
      </c>
      <c r="G15" s="22">
        <v>2.545671669411777</v>
      </c>
      <c r="H15" s="22">
        <v>2.463921025178138</v>
      </c>
      <c r="I15" s="22">
        <v>2.255725837680955</v>
      </c>
      <c r="J15" s="22">
        <v>3.332468704217255</v>
      </c>
      <c r="K15" s="22">
        <v>2.321114584475385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152555.83</v>
      </c>
      <c r="C17" s="25">
        <f aca="true" t="shared" si="2" ref="C17:L17">C18+C19+C20+C21+C22</f>
        <v>136180.88</v>
      </c>
      <c r="D17" s="25">
        <f t="shared" si="2"/>
        <v>396501.12000000005</v>
      </c>
      <c r="E17" s="25">
        <f t="shared" si="2"/>
        <v>378393.18000000005</v>
      </c>
      <c r="F17" s="25">
        <f t="shared" si="2"/>
        <v>344441.25</v>
      </c>
      <c r="G17" s="25">
        <f t="shared" si="2"/>
        <v>202859.35</v>
      </c>
      <c r="H17" s="25">
        <f t="shared" si="2"/>
        <v>103865.38</v>
      </c>
      <c r="I17" s="25">
        <f t="shared" si="2"/>
        <v>153140.46</v>
      </c>
      <c r="J17" s="25">
        <f t="shared" si="2"/>
        <v>157944.86000000004</v>
      </c>
      <c r="K17" s="25">
        <f t="shared" si="2"/>
        <v>266930.89</v>
      </c>
      <c r="L17" s="25">
        <f t="shared" si="2"/>
        <v>2292813.2</v>
      </c>
      <c r="M17"/>
    </row>
    <row r="18" spans="1:13" ht="17.25" customHeight="1">
      <c r="A18" s="26" t="s">
        <v>25</v>
      </c>
      <c r="B18" s="33">
        <f aca="true" t="shared" si="3" ref="B18:K18">ROUND(B13*B7,2)</f>
        <v>62547.96</v>
      </c>
      <c r="C18" s="33">
        <f t="shared" si="3"/>
        <v>51086.45</v>
      </c>
      <c r="D18" s="33">
        <f t="shared" si="3"/>
        <v>166575.6</v>
      </c>
      <c r="E18" s="33">
        <f t="shared" si="3"/>
        <v>187037.76</v>
      </c>
      <c r="F18" s="33">
        <f t="shared" si="3"/>
        <v>182211.29</v>
      </c>
      <c r="G18" s="33">
        <f t="shared" si="3"/>
        <v>72099.88</v>
      </c>
      <c r="H18" s="33">
        <f t="shared" si="3"/>
        <v>38158.31</v>
      </c>
      <c r="I18" s="33">
        <f t="shared" si="3"/>
        <v>66063.74</v>
      </c>
      <c r="J18" s="33">
        <f t="shared" si="3"/>
        <v>42893.19</v>
      </c>
      <c r="K18" s="33">
        <f t="shared" si="3"/>
        <v>107361.12</v>
      </c>
      <c r="L18" s="33">
        <f>SUM(B18:K18)</f>
        <v>976035.2999999999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86256.28</v>
      </c>
      <c r="C19" s="33">
        <f t="shared" si="4"/>
        <v>78784.83</v>
      </c>
      <c r="D19" s="33">
        <f t="shared" si="4"/>
        <v>208231.45</v>
      </c>
      <c r="E19" s="33">
        <f t="shared" si="4"/>
        <v>172777.15</v>
      </c>
      <c r="F19" s="33">
        <f t="shared" si="4"/>
        <v>135901.9</v>
      </c>
      <c r="G19" s="33">
        <f t="shared" si="4"/>
        <v>111442.74</v>
      </c>
      <c r="H19" s="33">
        <f t="shared" si="4"/>
        <v>55860.75</v>
      </c>
      <c r="I19" s="33">
        <f t="shared" si="4"/>
        <v>82957.95</v>
      </c>
      <c r="J19" s="33">
        <f t="shared" si="4"/>
        <v>100047.02</v>
      </c>
      <c r="K19" s="33">
        <f t="shared" si="4"/>
        <v>141836.34</v>
      </c>
      <c r="L19" s="33">
        <f>SUM(B19:K19)</f>
        <v>1174096.41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-4312</v>
      </c>
      <c r="C25" s="33">
        <f t="shared" si="5"/>
        <v>-6463.6</v>
      </c>
      <c r="D25" s="33">
        <f t="shared" si="5"/>
        <v>-17353.6</v>
      </c>
      <c r="E25" s="33">
        <f t="shared" si="5"/>
        <v>-18590</v>
      </c>
      <c r="F25" s="33">
        <f t="shared" si="5"/>
        <v>-20741.6</v>
      </c>
      <c r="G25" s="33">
        <f t="shared" si="5"/>
        <v>-6899.2</v>
      </c>
      <c r="H25" s="33">
        <f t="shared" si="5"/>
        <v>-3031.6</v>
      </c>
      <c r="I25" s="33">
        <f t="shared" si="5"/>
        <v>-5020.4</v>
      </c>
      <c r="J25" s="33">
        <f t="shared" si="5"/>
        <v>-2714.8</v>
      </c>
      <c r="K25" s="33">
        <f t="shared" si="5"/>
        <v>-10234.4</v>
      </c>
      <c r="L25" s="33">
        <f aca="true" t="shared" si="6" ref="L25:L31">SUM(B25:K25)</f>
        <v>-95361.19999999998</v>
      </c>
      <c r="M25"/>
    </row>
    <row r="26" spans="1:13" ht="18.75" customHeight="1">
      <c r="A26" s="27" t="s">
        <v>31</v>
      </c>
      <c r="B26" s="33">
        <f>B27+B28+B29+B30</f>
        <v>-4312</v>
      </c>
      <c r="C26" s="33">
        <f aca="true" t="shared" si="7" ref="C26:K26">C27+C28+C29+C30</f>
        <v>-6463.6</v>
      </c>
      <c r="D26" s="33">
        <f t="shared" si="7"/>
        <v>-17353.6</v>
      </c>
      <c r="E26" s="33">
        <f t="shared" si="7"/>
        <v>-18590</v>
      </c>
      <c r="F26" s="33">
        <f t="shared" si="7"/>
        <v>-20741.6</v>
      </c>
      <c r="G26" s="33">
        <f t="shared" si="7"/>
        <v>-6899.2</v>
      </c>
      <c r="H26" s="33">
        <f t="shared" si="7"/>
        <v>-3031.6</v>
      </c>
      <c r="I26" s="33">
        <f t="shared" si="7"/>
        <v>-5020.4</v>
      </c>
      <c r="J26" s="33">
        <f t="shared" si="7"/>
        <v>-2714.8</v>
      </c>
      <c r="K26" s="33">
        <f t="shared" si="7"/>
        <v>-10234.4</v>
      </c>
      <c r="L26" s="33">
        <f t="shared" si="6"/>
        <v>-95361.19999999998</v>
      </c>
      <c r="M26"/>
    </row>
    <row r="27" spans="1:13" s="36" customFormat="1" ht="18.75" customHeight="1">
      <c r="A27" s="34" t="s">
        <v>59</v>
      </c>
      <c r="B27" s="33">
        <f>-ROUND((B9)*$E$3,2)</f>
        <v>-4312</v>
      </c>
      <c r="C27" s="33">
        <f aca="true" t="shared" si="8" ref="C27:K27">-ROUND((C9)*$E$3,2)</f>
        <v>-6463.6</v>
      </c>
      <c r="D27" s="33">
        <f t="shared" si="8"/>
        <v>-17353.6</v>
      </c>
      <c r="E27" s="33">
        <f t="shared" si="8"/>
        <v>-18590</v>
      </c>
      <c r="F27" s="33">
        <f t="shared" si="8"/>
        <v>-20741.6</v>
      </c>
      <c r="G27" s="33">
        <f t="shared" si="8"/>
        <v>-6899.2</v>
      </c>
      <c r="H27" s="33">
        <f t="shared" si="8"/>
        <v>-3031.6</v>
      </c>
      <c r="I27" s="33">
        <f t="shared" si="8"/>
        <v>-5020.4</v>
      </c>
      <c r="J27" s="33">
        <f t="shared" si="8"/>
        <v>-2714.8</v>
      </c>
      <c r="K27" s="33">
        <f t="shared" si="8"/>
        <v>-10234.4</v>
      </c>
      <c r="L27" s="33">
        <f t="shared" si="6"/>
        <v>-95361.19999999998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148243.83</v>
      </c>
      <c r="C46" s="41">
        <f aca="true" t="shared" si="11" ref="C46:K46">IF(C17+C25+C38+C47&lt;0,0,C17+C25+C47)</f>
        <v>129717.28</v>
      </c>
      <c r="D46" s="41">
        <f t="shared" si="11"/>
        <v>379147.5200000001</v>
      </c>
      <c r="E46" s="41">
        <f t="shared" si="11"/>
        <v>359803.18000000005</v>
      </c>
      <c r="F46" s="41">
        <f t="shared" si="11"/>
        <v>323699.65</v>
      </c>
      <c r="G46" s="41">
        <f t="shared" si="11"/>
        <v>195960.15</v>
      </c>
      <c r="H46" s="41">
        <f t="shared" si="11"/>
        <v>100833.78</v>
      </c>
      <c r="I46" s="41">
        <f t="shared" si="11"/>
        <v>148120.06</v>
      </c>
      <c r="J46" s="41">
        <f t="shared" si="11"/>
        <v>155230.06000000006</v>
      </c>
      <c r="K46" s="41">
        <f t="shared" si="11"/>
        <v>256696.49000000002</v>
      </c>
      <c r="L46" s="42">
        <f>SUM(B46:K46)</f>
        <v>2197452.0000000005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148243.82</v>
      </c>
      <c r="C52" s="41">
        <f aca="true" t="shared" si="13" ref="C52:J52">SUM(C53:C64)</f>
        <v>129717.28</v>
      </c>
      <c r="D52" s="41">
        <f t="shared" si="13"/>
        <v>379147.53</v>
      </c>
      <c r="E52" s="41">
        <f t="shared" si="13"/>
        <v>359803.17</v>
      </c>
      <c r="F52" s="41">
        <f t="shared" si="13"/>
        <v>323699.66</v>
      </c>
      <c r="G52" s="41">
        <f t="shared" si="13"/>
        <v>195960.14</v>
      </c>
      <c r="H52" s="41">
        <f t="shared" si="13"/>
        <v>100833.79</v>
      </c>
      <c r="I52" s="41">
        <f>SUM(I53:I67)</f>
        <v>148120.04</v>
      </c>
      <c r="J52" s="41">
        <f t="shared" si="13"/>
        <v>155230.07</v>
      </c>
      <c r="K52" s="41">
        <f>SUM(K53:K66)</f>
        <v>256696.47999999998</v>
      </c>
      <c r="L52" s="46">
        <f>SUM(B52:K52)</f>
        <v>2197451.9800000004</v>
      </c>
      <c r="M52" s="40"/>
    </row>
    <row r="53" spans="1:13" ht="18.75" customHeight="1">
      <c r="A53" s="47" t="s">
        <v>52</v>
      </c>
      <c r="B53" s="48">
        <v>148243.82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148243.82</v>
      </c>
      <c r="M53" s="40"/>
    </row>
    <row r="54" spans="1:12" ht="18.75" customHeight="1">
      <c r="A54" s="47" t="s">
        <v>62</v>
      </c>
      <c r="B54" s="17">
        <v>0</v>
      </c>
      <c r="C54" s="48">
        <v>113411.82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113411.82</v>
      </c>
    </row>
    <row r="55" spans="1:12" ht="18.75" customHeight="1">
      <c r="A55" s="47" t="s">
        <v>63</v>
      </c>
      <c r="B55" s="17">
        <v>0</v>
      </c>
      <c r="C55" s="48">
        <v>16305.46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16305.46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379147.53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379147.53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359803.17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359803.17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323699.66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323699.66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195960.14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195960.14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100833.79</v>
      </c>
      <c r="I60" s="17">
        <v>0</v>
      </c>
      <c r="J60" s="17">
        <v>0</v>
      </c>
      <c r="K60" s="17">
        <v>0</v>
      </c>
      <c r="L60" s="46">
        <f t="shared" si="14"/>
        <v>100833.79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155230.07</v>
      </c>
      <c r="K62" s="17">
        <v>0</v>
      </c>
      <c r="L62" s="46">
        <f t="shared" si="14"/>
        <v>155230.07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123804.71</v>
      </c>
      <c r="L63" s="46">
        <f t="shared" si="14"/>
        <v>123804.71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132891.77</v>
      </c>
      <c r="L64" s="46">
        <f t="shared" si="14"/>
        <v>132891.77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148120.04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2020-06-25T18:21:42Z</dcterms:modified>
  <cp:category/>
  <cp:version/>
  <cp:contentType/>
  <cp:contentStatus/>
</cp:coreProperties>
</file>