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<sst xmlns="http://schemas.openxmlformats.org/spreadsheetml/2006/main" count="77" uniqueCount="76">
  <si>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</si>
  <si>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</si>
  <si>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</si>
  <si>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</si>
  <si>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</si>
  <si>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</si>
  <si>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</si>
  <si>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</si>
  <si>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</si>
  <si>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</si>
  <si>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</si>
  <si>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</si>
  <si>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</si>
  <si>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</si>
  <si>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</si>
  <si>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</si>
  <si>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</si>
  <si>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</si>
  <si>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</si>
  <si>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</si>
  <si>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</si>
  <si>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</si>
  <si>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</si>
  <si>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</si>
  <si>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</si>
  <si>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</si>
  <si>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</si>
  <si>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</si>
  <si>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</si>
  <si>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</si>
  <si>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</si>
  <si>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</si>
  <si>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</si>
  <si>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</si>
  <si>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</si>
  <si>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</si>
  <si>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</si>
  <si>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</si>
  <si>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</si>
  <si>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</si>
  <si>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</si>
  <si>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</si>
  <si>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</si>
  <si>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</si>
  <si>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</si>
  <si>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</si>
  <si>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</si>
  <si>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</si>
  <si>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</si>
  <si>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</si>
  <si>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</si>
  <si>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</si>
  <si>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</si>
  <si>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</si>
  <si>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</si>
  <si>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</si>
  <si>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</si>
  <si>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</si>
  <si>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</si>
  <si>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</si>
  <si>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</si>
  <si>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</si>
  <si>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</si>
  <si>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</si>
  <si>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</si>
  <si>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</si>
  <si>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</si>
  <si>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</si>
  <si>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</si>
  <si>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</si>
  <si>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</si>
  <si>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</si>
  <si>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</si>
  <si>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</si>
  <si>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20/06/20 - VENCIMENTO 26/06/20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</si>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</sst>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26892</v>
      </c>
      <c r="C7" s="10">
        <f>C8+C11</f>
        <v>37736</v>
      </c>
      <c r="D7" s="10">
        <f aca="true" t="shared" si="0" ref="D7:K7">D8+D11</f>
        <v>95578</v>
      </c>
      <c r="E7" s="10">
        <f t="shared" si="0"/>
        <v>101321</v>
      </c>
      <c r="F7" s="10">
        <f t="shared" si="0"/>
        <v>103627</v>
      </c>
      <c r="G7" s="10">
        <f t="shared" si="0"/>
        <v>43004</v>
      </c>
      <c r="H7" s="10">
        <f t="shared" si="0"/>
        <v>16956</v>
      </c>
      <c r="I7" s="10">
        <f t="shared" si="0"/>
        <v>38281</v>
      </c>
      <c r="J7" s="10">
        <f t="shared" si="0"/>
        <v>24684</v>
      </c>
      <c r="K7" s="10">
        <f t="shared" si="0"/>
        <v>68198</v>
      </c>
      <c r="L7" s="10">
        <f>SUM(B7:K7)</f>
        <v>556277</v>
      </c>
      <c r="M7" s="11"/>
    </row>
    <row r="8" spans="1:13" ht="17.25" customHeight="1">
      <c r="A8" s="12" t="s">
        <v>18</v>
      </c>
      <c r="B8" s="13">
        <f>B9+B10</f>
        <v>2414</v>
      </c>
      <c r="C8" s="13">
        <f aca="true" t="shared" si="1" ref="C8:K8">C9+C10</f>
        <v>3222</v>
      </c>
      <c r="D8" s="13">
        <f t="shared" si="1"/>
        <v>7930</v>
      </c>
      <c r="E8" s="13">
        <f t="shared" si="1"/>
        <v>8393</v>
      </c>
      <c r="F8" s="13">
        <f t="shared" si="1"/>
        <v>7811</v>
      </c>
      <c r="G8" s="13">
        <f t="shared" si="1"/>
        <v>3595</v>
      </c>
      <c r="H8" s="13">
        <f t="shared" si="1"/>
        <v>1155</v>
      </c>
      <c r="I8" s="13">
        <f t="shared" si="1"/>
        <v>2049</v>
      </c>
      <c r="J8" s="13">
        <f t="shared" si="1"/>
        <v>1340</v>
      </c>
      <c r="K8" s="13">
        <f t="shared" si="1"/>
        <v>4361</v>
      </c>
      <c r="L8" s="13">
        <f>SUM(B8:K8)</f>
        <v>42270</v>
      </c>
      <c r="M8"/>
    </row>
    <row r="9" spans="1:13" ht="17.25" customHeight="1">
      <c r="A9" s="14" t="s">
        <v>19</v>
      </c>
      <c r="B9" s="15">
        <v>2412</v>
      </c>
      <c r="C9" s="15">
        <v>3222</v>
      </c>
      <c r="D9" s="15">
        <v>7930</v>
      </c>
      <c r="E9" s="15">
        <v>8393</v>
      </c>
      <c r="F9" s="15">
        <v>7811</v>
      </c>
      <c r="G9" s="15">
        <v>3595</v>
      </c>
      <c r="H9" s="15">
        <v>1155</v>
      </c>
      <c r="I9" s="15">
        <v>2049</v>
      </c>
      <c r="J9" s="15">
        <v>1340</v>
      </c>
      <c r="K9" s="15">
        <v>4361</v>
      </c>
      <c r="L9" s="13">
        <f>SUM(B9:K9)</f>
        <v>42268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24478</v>
      </c>
      <c r="C11" s="15">
        <v>34514</v>
      </c>
      <c r="D11" s="15">
        <v>87648</v>
      </c>
      <c r="E11" s="15">
        <v>92928</v>
      </c>
      <c r="F11" s="15">
        <v>95816</v>
      </c>
      <c r="G11" s="15">
        <v>39409</v>
      </c>
      <c r="H11" s="15">
        <v>15801</v>
      </c>
      <c r="I11" s="15">
        <v>36232</v>
      </c>
      <c r="J11" s="15">
        <v>23344</v>
      </c>
      <c r="K11" s="15">
        <v>63837</v>
      </c>
      <c r="L11" s="13">
        <f>SUM(B11:K11)</f>
        <v>514007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2.379042264198897</v>
      </c>
      <c r="C15" s="22">
        <v>2.542186398671325</v>
      </c>
      <c r="D15" s="22">
        <v>2.250071718482626</v>
      </c>
      <c r="E15" s="22">
        <v>1.923755437664661</v>
      </c>
      <c r="F15" s="22">
        <v>1.745847861703049</v>
      </c>
      <c r="G15" s="22">
        <v>2.545671669411777</v>
      </c>
      <c r="H15" s="22">
        <v>2.463921025178138</v>
      </c>
      <c r="I15" s="22">
        <v>2.255725837680955</v>
      </c>
      <c r="J15" s="22">
        <v>3.332468704217255</v>
      </c>
      <c r="K15" s="22">
        <v>2.321114584475385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372023.56999999995</v>
      </c>
      <c r="C17" s="25">
        <f aca="true" t="shared" si="2" ref="C17:L17">C18+C19+C20+C21+C22</f>
        <v>303852.12999999995</v>
      </c>
      <c r="D17" s="25">
        <f t="shared" si="2"/>
        <v>816072.93</v>
      </c>
      <c r="E17" s="25">
        <f t="shared" si="2"/>
        <v>746709.56</v>
      </c>
      <c r="F17" s="25">
        <f t="shared" si="2"/>
        <v>624584.3099999999</v>
      </c>
      <c r="G17" s="25">
        <f t="shared" si="2"/>
        <v>417112.63</v>
      </c>
      <c r="H17" s="25">
        <f t="shared" si="2"/>
        <v>177109.69999999998</v>
      </c>
      <c r="I17" s="25">
        <f t="shared" si="2"/>
        <v>291263.22000000003</v>
      </c>
      <c r="J17" s="25">
        <f t="shared" si="2"/>
        <v>309523.54</v>
      </c>
      <c r="K17" s="25">
        <f t="shared" si="2"/>
        <v>480478.27999999997</v>
      </c>
      <c r="L17" s="25">
        <f t="shared" si="2"/>
        <v>4538729.87</v>
      </c>
      <c r="M17"/>
    </row>
    <row r="18" spans="1:13" ht="17.25" customHeight="1">
      <c r="A18" s="26" t="s">
        <v>25</v>
      </c>
      <c r="B18" s="33">
        <f aca="true" t="shared" si="3" ref="B18:K18">ROUND(B13*B7,2)</f>
        <v>154798.42</v>
      </c>
      <c r="C18" s="33">
        <f t="shared" si="3"/>
        <v>117041.98</v>
      </c>
      <c r="D18" s="33">
        <f t="shared" si="3"/>
        <v>353046.02</v>
      </c>
      <c r="E18" s="33">
        <f t="shared" si="3"/>
        <v>378494.73</v>
      </c>
      <c r="F18" s="33">
        <f t="shared" si="3"/>
        <v>342673.76</v>
      </c>
      <c r="G18" s="33">
        <f t="shared" si="3"/>
        <v>156263.63</v>
      </c>
      <c r="H18" s="33">
        <f t="shared" si="3"/>
        <v>67885.04</v>
      </c>
      <c r="I18" s="33">
        <f t="shared" si="3"/>
        <v>127295.81</v>
      </c>
      <c r="J18" s="33">
        <f t="shared" si="3"/>
        <v>88378.59</v>
      </c>
      <c r="K18" s="33">
        <f t="shared" si="3"/>
        <v>199363.21</v>
      </c>
      <c r="L18" s="33">
        <f>SUM(B18:K18)</f>
        <v>1985241.1900000002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213473.56</v>
      </c>
      <c r="C19" s="33">
        <f t="shared" si="4"/>
        <v>180500.55</v>
      </c>
      <c r="D19" s="33">
        <f t="shared" si="4"/>
        <v>441332.84</v>
      </c>
      <c r="E19" s="33">
        <f t="shared" si="4"/>
        <v>349636.56</v>
      </c>
      <c r="F19" s="33">
        <f t="shared" si="4"/>
        <v>255582.49</v>
      </c>
      <c r="G19" s="33">
        <f t="shared" si="4"/>
        <v>241532.27</v>
      </c>
      <c r="H19" s="33">
        <f t="shared" si="4"/>
        <v>99378.34</v>
      </c>
      <c r="I19" s="33">
        <f t="shared" si="4"/>
        <v>159848.64</v>
      </c>
      <c r="J19" s="33">
        <f t="shared" si="4"/>
        <v>206140.3</v>
      </c>
      <c r="K19" s="33">
        <f t="shared" si="4"/>
        <v>263381.64</v>
      </c>
      <c r="L19" s="33">
        <f>SUM(B19:K19)</f>
        <v>2410807.19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-10612.8</v>
      </c>
      <c r="C25" s="33">
        <f t="shared" si="5"/>
        <v>-14176.8</v>
      </c>
      <c r="D25" s="33">
        <f t="shared" si="5"/>
        <v>-34892</v>
      </c>
      <c r="E25" s="33">
        <f t="shared" si="5"/>
        <v>-36929.2</v>
      </c>
      <c r="F25" s="33">
        <f t="shared" si="5"/>
        <v>-34368.4</v>
      </c>
      <c r="G25" s="33">
        <f t="shared" si="5"/>
        <v>-15818</v>
      </c>
      <c r="H25" s="33">
        <f t="shared" si="5"/>
        <v>-5082</v>
      </c>
      <c r="I25" s="33">
        <f t="shared" si="5"/>
        <v>-9015.6</v>
      </c>
      <c r="J25" s="33">
        <f t="shared" si="5"/>
        <v>-5896</v>
      </c>
      <c r="K25" s="33">
        <f t="shared" si="5"/>
        <v>-19188.4</v>
      </c>
      <c r="L25" s="33">
        <f aca="true" t="shared" si="6" ref="L25:L31">SUM(B25:K25)</f>
        <v>-185979.19999999998</v>
      </c>
      <c r="M25"/>
    </row>
    <row r="26" spans="1:13" ht="18.75" customHeight="1">
      <c r="A26" s="27" t="s">
        <v>31</v>
      </c>
      <c r="B26" s="33">
        <f>B27+B28+B29+B30</f>
        <v>-10612.8</v>
      </c>
      <c r="C26" s="33">
        <f aca="true" t="shared" si="7" ref="C26:K26">C27+C28+C29+C30</f>
        <v>-14176.8</v>
      </c>
      <c r="D26" s="33">
        <f t="shared" si="7"/>
        <v>-34892</v>
      </c>
      <c r="E26" s="33">
        <f t="shared" si="7"/>
        <v>-36929.2</v>
      </c>
      <c r="F26" s="33">
        <f t="shared" si="7"/>
        <v>-34368.4</v>
      </c>
      <c r="G26" s="33">
        <f t="shared" si="7"/>
        <v>-15818</v>
      </c>
      <c r="H26" s="33">
        <f t="shared" si="7"/>
        <v>-5082</v>
      </c>
      <c r="I26" s="33">
        <f t="shared" si="7"/>
        <v>-9015.6</v>
      </c>
      <c r="J26" s="33">
        <f t="shared" si="7"/>
        <v>-5896</v>
      </c>
      <c r="K26" s="33">
        <f t="shared" si="7"/>
        <v>-19188.4</v>
      </c>
      <c r="L26" s="33">
        <f t="shared" si="6"/>
        <v>-185979.19999999998</v>
      </c>
      <c r="M26"/>
    </row>
    <row r="27" spans="1:13" s="36" customFormat="1" ht="18.75" customHeight="1">
      <c r="A27" s="34" t="s">
        <v>59</v>
      </c>
      <c r="B27" s="33">
        <f>-ROUND((B9)*$E$3,2)</f>
        <v>-10612.8</v>
      </c>
      <c r="C27" s="33">
        <f aca="true" t="shared" si="8" ref="C27:K27">-ROUND((C9)*$E$3,2)</f>
        <v>-14176.8</v>
      </c>
      <c r="D27" s="33">
        <f t="shared" si="8"/>
        <v>-34892</v>
      </c>
      <c r="E27" s="33">
        <f t="shared" si="8"/>
        <v>-36929.2</v>
      </c>
      <c r="F27" s="33">
        <f t="shared" si="8"/>
        <v>-34368.4</v>
      </c>
      <c r="G27" s="33">
        <f t="shared" si="8"/>
        <v>-15818</v>
      </c>
      <c r="H27" s="33">
        <f t="shared" si="8"/>
        <v>-5082</v>
      </c>
      <c r="I27" s="33">
        <f t="shared" si="8"/>
        <v>-9015.6</v>
      </c>
      <c r="J27" s="33">
        <f t="shared" si="8"/>
        <v>-5896</v>
      </c>
      <c r="K27" s="33">
        <f t="shared" si="8"/>
        <v>-19188.4</v>
      </c>
      <c r="L27" s="33">
        <f t="shared" si="6"/>
        <v>-185979.19999999998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361410.76999999996</v>
      </c>
      <c r="C46" s="41">
        <f aca="true" t="shared" si="11" ref="C46:K46">IF(C17+C25+C38+C47&lt;0,0,C17+C25+C47)</f>
        <v>289675.32999999996</v>
      </c>
      <c r="D46" s="41">
        <f t="shared" si="11"/>
        <v>781180.93</v>
      </c>
      <c r="E46" s="41">
        <f t="shared" si="11"/>
        <v>709780.3600000001</v>
      </c>
      <c r="F46" s="41">
        <f t="shared" si="11"/>
        <v>590215.9099999999</v>
      </c>
      <c r="G46" s="41">
        <f t="shared" si="11"/>
        <v>401294.63</v>
      </c>
      <c r="H46" s="41">
        <f t="shared" si="11"/>
        <v>172027.69999999998</v>
      </c>
      <c r="I46" s="41">
        <f t="shared" si="11"/>
        <v>282247.62000000005</v>
      </c>
      <c r="J46" s="41">
        <f t="shared" si="11"/>
        <v>303627.54</v>
      </c>
      <c r="K46" s="41">
        <f t="shared" si="11"/>
        <v>461289.87999999995</v>
      </c>
      <c r="L46" s="42">
        <f>SUM(B46:K46)</f>
        <v>4352750.67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361410.77</v>
      </c>
      <c r="C52" s="41">
        <f aca="true" t="shared" si="13" ref="C52:J52">SUM(C53:C64)</f>
        <v>289675.32</v>
      </c>
      <c r="D52" s="41">
        <f t="shared" si="13"/>
        <v>781180.93</v>
      </c>
      <c r="E52" s="41">
        <f t="shared" si="13"/>
        <v>709780.36</v>
      </c>
      <c r="F52" s="41">
        <f t="shared" si="13"/>
        <v>590215.92</v>
      </c>
      <c r="G52" s="41">
        <f t="shared" si="13"/>
        <v>401294.64</v>
      </c>
      <c r="H52" s="41">
        <f t="shared" si="13"/>
        <v>172027.7</v>
      </c>
      <c r="I52" s="41">
        <f>SUM(I53:I67)</f>
        <v>282247.62</v>
      </c>
      <c r="J52" s="41">
        <f t="shared" si="13"/>
        <v>303627.55</v>
      </c>
      <c r="K52" s="41">
        <f>SUM(K53:K66)</f>
        <v>461289.9</v>
      </c>
      <c r="L52" s="46">
        <f>SUM(B52:K52)</f>
        <v>4352750.71</v>
      </c>
      <c r="M52" s="40"/>
    </row>
    <row r="53" spans="1:13" ht="18.75" customHeight="1">
      <c r="A53" s="47" t="s">
        <v>52</v>
      </c>
      <c r="B53" s="48">
        <v>361410.77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361410.77</v>
      </c>
      <c r="M53" s="40"/>
    </row>
    <row r="54" spans="1:12" ht="18.75" customHeight="1">
      <c r="A54" s="47" t="s">
        <v>62</v>
      </c>
      <c r="B54" s="17">
        <v>0</v>
      </c>
      <c r="C54" s="48">
        <v>253494.87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253494.87</v>
      </c>
    </row>
    <row r="55" spans="1:12" ht="18.75" customHeight="1">
      <c r="A55" s="47" t="s">
        <v>63</v>
      </c>
      <c r="B55" s="17">
        <v>0</v>
      </c>
      <c r="C55" s="48">
        <v>36180.45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36180.45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781180.93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781180.93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709780.36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709780.36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590215.92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590215.92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401294.64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401294.64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172027.7</v>
      </c>
      <c r="I60" s="17">
        <v>0</v>
      </c>
      <c r="J60" s="17">
        <v>0</v>
      </c>
      <c r="K60" s="17">
        <v>0</v>
      </c>
      <c r="L60" s="46">
        <f t="shared" si="14"/>
        <v>172027.7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303627.55</v>
      </c>
      <c r="K62" s="17">
        <v>0</v>
      </c>
      <c r="L62" s="46">
        <f t="shared" si="14"/>
        <v>303627.55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256338.8</v>
      </c>
      <c r="L63" s="46">
        <f t="shared" si="14"/>
        <v>256338.8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204951.1</v>
      </c>
      <c r="L64" s="46">
        <f t="shared" si="14"/>
        <v>204951.1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282247.62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2020-06-25T18:20:10Z</dcterms:modified>
  <cp:category/>
  <cp:version/>
  <cp:contentType/>
  <cp:contentStatus/>
</cp:coreProperties>
</file>