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<sst xmlns="http://schemas.openxmlformats.org/spreadsheetml/2006/main" count="77" uniqueCount="76">
  <si>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</si>
  <si>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</si>
  <si>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</si>
  <si>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</si>
  <si>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</si>
  <si>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</si>
  <si>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</si>
  <si>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</si>
  <si>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</si>
  <si>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</si>
  <si>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</si>
  <si>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</si>
  <si>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</si>
  <si>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</si>
  <si>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</si>
  <si>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</si>
  <si>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</si>
  <si>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</si>
  <si>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</si>
  <si>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</si>
  <si>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</si>
  <si>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</si>
  <si>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</si>
  <si>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</si>
  <si>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</si>
  <si>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</si>
  <si>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</si>
  <si>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</si>
  <si>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</si>
  <si>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</si>
  <si>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</si>
  <si>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</si>
  <si>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</si>
  <si>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</si>
  <si>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</si>
  <si>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</si>
  <si>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</si>
  <si>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</si>
  <si>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</si>
  <si>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</si>
  <si>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</si>
  <si>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</si>
  <si>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</si>
  <si>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</si>
  <si>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</si>
  <si>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</si>
  <si>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</si>
  <si>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</si>
  <si>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</si>
  <si>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</si>
  <si>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</si>
  <si>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</si>
  <si>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</si>
  <si>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</si>
  <si>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</si>
  <si>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</si>
  <si>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</si>
  <si>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</si>
  <si>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</si>
  <si>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</si>
  <si>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</si>
  <si>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</si>
  <si>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</si>
  <si>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</si>
  <si>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</si>
  <si>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</si>
  <si>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</si>
  <si>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</si>
  <si>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</si>
  <si>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</si>
  <si>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</si>
  <si>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</si>
  <si>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</si>
  <si>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</si>
  <si>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18/06/20 - VENCIMENTO 25/06/20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</si>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</sst>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42436</v>
      </c>
      <c r="C7" s="10">
        <f>C8+C11</f>
        <v>55685</v>
      </c>
      <c r="D7" s="10">
        <f aca="true" t="shared" si="0" ref="D7:K7">D8+D11</f>
        <v>148338</v>
      </c>
      <c r="E7" s="10">
        <f t="shared" si="0"/>
        <v>142768</v>
      </c>
      <c r="F7" s="10">
        <f t="shared" si="0"/>
        <v>154557</v>
      </c>
      <c r="G7" s="10">
        <f t="shared" si="0"/>
        <v>73456</v>
      </c>
      <c r="H7" s="10">
        <f t="shared" si="0"/>
        <v>31363</v>
      </c>
      <c r="I7" s="10">
        <f t="shared" si="0"/>
        <v>60903</v>
      </c>
      <c r="J7" s="10">
        <f t="shared" si="0"/>
        <v>46410</v>
      </c>
      <c r="K7" s="10">
        <f t="shared" si="0"/>
        <v>107893</v>
      </c>
      <c r="L7" s="10">
        <f>SUM(B7:K7)</f>
        <v>863809</v>
      </c>
      <c r="M7" s="11"/>
    </row>
    <row r="8" spans="1:13" ht="17.25" customHeight="1">
      <c r="A8" s="12" t="s">
        <v>18</v>
      </c>
      <c r="B8" s="13">
        <f>B9+B10</f>
        <v>2869</v>
      </c>
      <c r="C8" s="13">
        <f aca="true" t="shared" si="1" ref="C8:K8">C9+C10</f>
        <v>3677</v>
      </c>
      <c r="D8" s="13">
        <f t="shared" si="1"/>
        <v>9515</v>
      </c>
      <c r="E8" s="13">
        <f t="shared" si="1"/>
        <v>8793</v>
      </c>
      <c r="F8" s="13">
        <f t="shared" si="1"/>
        <v>8911</v>
      </c>
      <c r="G8" s="13">
        <f t="shared" si="1"/>
        <v>4914</v>
      </c>
      <c r="H8" s="13">
        <f t="shared" si="1"/>
        <v>1794</v>
      </c>
      <c r="I8" s="13">
        <f t="shared" si="1"/>
        <v>2732</v>
      </c>
      <c r="J8" s="13">
        <f t="shared" si="1"/>
        <v>2282</v>
      </c>
      <c r="K8" s="13">
        <f t="shared" si="1"/>
        <v>5974</v>
      </c>
      <c r="L8" s="13">
        <f>SUM(B8:K8)</f>
        <v>51461</v>
      </c>
      <c r="M8"/>
    </row>
    <row r="9" spans="1:13" ht="17.25" customHeight="1">
      <c r="A9" s="14" t="s">
        <v>19</v>
      </c>
      <c r="B9" s="15">
        <v>2868</v>
      </c>
      <c r="C9" s="15">
        <v>3677</v>
      </c>
      <c r="D9" s="15">
        <v>9515</v>
      </c>
      <c r="E9" s="15">
        <v>8793</v>
      </c>
      <c r="F9" s="15">
        <v>8911</v>
      </c>
      <c r="G9" s="15">
        <v>4914</v>
      </c>
      <c r="H9" s="15">
        <v>1794</v>
      </c>
      <c r="I9" s="15">
        <v>2732</v>
      </c>
      <c r="J9" s="15">
        <v>2282</v>
      </c>
      <c r="K9" s="15">
        <v>5974</v>
      </c>
      <c r="L9" s="13">
        <f>SUM(B9:K9)</f>
        <v>51460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39567</v>
      </c>
      <c r="C11" s="15">
        <v>52008</v>
      </c>
      <c r="D11" s="15">
        <v>138823</v>
      </c>
      <c r="E11" s="15">
        <v>133975</v>
      </c>
      <c r="F11" s="15">
        <v>145646</v>
      </c>
      <c r="G11" s="15">
        <v>68542</v>
      </c>
      <c r="H11" s="15">
        <v>29569</v>
      </c>
      <c r="I11" s="15">
        <v>58171</v>
      </c>
      <c r="J11" s="15">
        <v>44128</v>
      </c>
      <c r="K11" s="15">
        <v>101919</v>
      </c>
      <c r="L11" s="13">
        <f>SUM(B11:K11)</f>
        <v>812348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2.402723286254488</v>
      </c>
      <c r="C15" s="22">
        <v>2.619210089509525</v>
      </c>
      <c r="D15" s="22">
        <v>2.310008618883032</v>
      </c>
      <c r="E15" s="22">
        <v>1.993497351974119</v>
      </c>
      <c r="F15" s="22">
        <v>1.801380612533691</v>
      </c>
      <c r="G15" s="22">
        <v>2.587715523626449</v>
      </c>
      <c r="H15" s="22">
        <v>2.513433073306682</v>
      </c>
      <c r="I15" s="22">
        <v>2.317786542587857</v>
      </c>
      <c r="J15" s="22">
        <v>3.432721264140371</v>
      </c>
      <c r="K15" s="22">
        <v>2.374332253201883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590675.26</v>
      </c>
      <c r="C17" s="25">
        <f aca="true" t="shared" si="2" ref="C17:L17">C18+C19+C20+C21+C22</f>
        <v>458680.17999999993</v>
      </c>
      <c r="D17" s="25">
        <f t="shared" si="2"/>
        <v>1287419.1700000002</v>
      </c>
      <c r="E17" s="25">
        <f t="shared" si="2"/>
        <v>1081758.53</v>
      </c>
      <c r="F17" s="25">
        <f t="shared" si="2"/>
        <v>946994.0399999999</v>
      </c>
      <c r="G17" s="25">
        <f t="shared" si="2"/>
        <v>710022.1799999999</v>
      </c>
      <c r="H17" s="25">
        <f t="shared" si="2"/>
        <v>325445.32</v>
      </c>
      <c r="I17" s="25">
        <f t="shared" si="2"/>
        <v>473518.64</v>
      </c>
      <c r="J17" s="25">
        <f t="shared" si="2"/>
        <v>585407.4500000001</v>
      </c>
      <c r="K17" s="25">
        <f t="shared" si="2"/>
        <v>766606.39</v>
      </c>
      <c r="L17" s="25">
        <f t="shared" si="2"/>
        <v>7226527.16</v>
      </c>
      <c r="M17"/>
    </row>
    <row r="18" spans="1:13" ht="17.25" customHeight="1">
      <c r="A18" s="26" t="s">
        <v>25</v>
      </c>
      <c r="B18" s="33">
        <f aca="true" t="shared" si="3" ref="B18:K18">ROUND(B13*B7,2)</f>
        <v>244274.35</v>
      </c>
      <c r="C18" s="33">
        <f t="shared" si="3"/>
        <v>172712.6</v>
      </c>
      <c r="D18" s="33">
        <f t="shared" si="3"/>
        <v>547930.9</v>
      </c>
      <c r="E18" s="33">
        <f t="shared" si="3"/>
        <v>533324.14</v>
      </c>
      <c r="F18" s="33">
        <f t="shared" si="3"/>
        <v>511089.09</v>
      </c>
      <c r="G18" s="33">
        <f t="shared" si="3"/>
        <v>266917.07</v>
      </c>
      <c r="H18" s="33">
        <f t="shared" si="3"/>
        <v>125564.91</v>
      </c>
      <c r="I18" s="33">
        <f t="shared" si="3"/>
        <v>202520.75</v>
      </c>
      <c r="J18" s="33">
        <f t="shared" si="3"/>
        <v>166166.36</v>
      </c>
      <c r="K18" s="33">
        <f t="shared" si="3"/>
        <v>315403.61</v>
      </c>
      <c r="L18" s="33">
        <f>SUM(B18:K18)</f>
        <v>3085903.7800000003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342649.32</v>
      </c>
      <c r="C19" s="33">
        <f t="shared" si="4"/>
        <v>279657.98</v>
      </c>
      <c r="D19" s="33">
        <f t="shared" si="4"/>
        <v>717794.2</v>
      </c>
      <c r="E19" s="33">
        <f t="shared" si="4"/>
        <v>529856.12</v>
      </c>
      <c r="F19" s="33">
        <f t="shared" si="4"/>
        <v>409576.89</v>
      </c>
      <c r="G19" s="33">
        <f t="shared" si="4"/>
        <v>423788.38</v>
      </c>
      <c r="H19" s="33">
        <f t="shared" si="4"/>
        <v>190034.09</v>
      </c>
      <c r="I19" s="33">
        <f t="shared" si="4"/>
        <v>266879.12</v>
      </c>
      <c r="J19" s="33">
        <f t="shared" si="4"/>
        <v>404236.44</v>
      </c>
      <c r="K19" s="33">
        <f t="shared" si="4"/>
        <v>433469.35</v>
      </c>
      <c r="L19" s="33">
        <f>SUM(B19:K19)</f>
        <v>3997941.89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-12619.2</v>
      </c>
      <c r="C25" s="33">
        <f t="shared" si="5"/>
        <v>-16178.8</v>
      </c>
      <c r="D25" s="33">
        <f t="shared" si="5"/>
        <v>-41866</v>
      </c>
      <c r="E25" s="33">
        <f t="shared" si="5"/>
        <v>-38689.2</v>
      </c>
      <c r="F25" s="33">
        <f t="shared" si="5"/>
        <v>-39208.4</v>
      </c>
      <c r="G25" s="33">
        <f t="shared" si="5"/>
        <v>-21621.6</v>
      </c>
      <c r="H25" s="33">
        <f t="shared" si="5"/>
        <v>-7893.6</v>
      </c>
      <c r="I25" s="33">
        <f t="shared" si="5"/>
        <v>-19037.76</v>
      </c>
      <c r="J25" s="33">
        <f t="shared" si="5"/>
        <v>-10040.8</v>
      </c>
      <c r="K25" s="33">
        <f t="shared" si="5"/>
        <v>-26285.6</v>
      </c>
      <c r="L25" s="33">
        <f aca="true" t="shared" si="6" ref="L25:L31">SUM(B25:K25)</f>
        <v>-233440.96000000002</v>
      </c>
      <c r="M25"/>
    </row>
    <row r="26" spans="1:13" ht="18.75" customHeight="1">
      <c r="A26" s="27" t="s">
        <v>31</v>
      </c>
      <c r="B26" s="33">
        <f>B27+B28+B29+B30</f>
        <v>-12619.2</v>
      </c>
      <c r="C26" s="33">
        <f aca="true" t="shared" si="7" ref="C26:K26">C27+C28+C29+C30</f>
        <v>-16178.8</v>
      </c>
      <c r="D26" s="33">
        <f t="shared" si="7"/>
        <v>-41866</v>
      </c>
      <c r="E26" s="33">
        <f t="shared" si="7"/>
        <v>-38689.2</v>
      </c>
      <c r="F26" s="33">
        <f t="shared" si="7"/>
        <v>-39208.4</v>
      </c>
      <c r="G26" s="33">
        <f t="shared" si="7"/>
        <v>-21621.6</v>
      </c>
      <c r="H26" s="33">
        <f t="shared" si="7"/>
        <v>-7893.6</v>
      </c>
      <c r="I26" s="33">
        <f t="shared" si="7"/>
        <v>-19037.76</v>
      </c>
      <c r="J26" s="33">
        <f t="shared" si="7"/>
        <v>-10040.8</v>
      </c>
      <c r="K26" s="33">
        <f t="shared" si="7"/>
        <v>-26285.6</v>
      </c>
      <c r="L26" s="33">
        <f t="shared" si="6"/>
        <v>-233440.96000000002</v>
      </c>
      <c r="M26"/>
    </row>
    <row r="27" spans="1:13" s="36" customFormat="1" ht="18.75" customHeight="1">
      <c r="A27" s="34" t="s">
        <v>59</v>
      </c>
      <c r="B27" s="33">
        <f>-ROUND((B9)*$E$3,2)</f>
        <v>-12619.2</v>
      </c>
      <c r="C27" s="33">
        <f aca="true" t="shared" si="8" ref="C27:K27">-ROUND((C9)*$E$3,2)</f>
        <v>-16178.8</v>
      </c>
      <c r="D27" s="33">
        <f t="shared" si="8"/>
        <v>-41866</v>
      </c>
      <c r="E27" s="33">
        <f t="shared" si="8"/>
        <v>-38689.2</v>
      </c>
      <c r="F27" s="33">
        <f t="shared" si="8"/>
        <v>-39208.4</v>
      </c>
      <c r="G27" s="33">
        <f t="shared" si="8"/>
        <v>-21621.6</v>
      </c>
      <c r="H27" s="33">
        <f t="shared" si="8"/>
        <v>-7893.6</v>
      </c>
      <c r="I27" s="33">
        <f t="shared" si="8"/>
        <v>-12020.8</v>
      </c>
      <c r="J27" s="33">
        <f t="shared" si="8"/>
        <v>-10040.8</v>
      </c>
      <c r="K27" s="33">
        <f t="shared" si="8"/>
        <v>-26285.6</v>
      </c>
      <c r="L27" s="33">
        <f t="shared" si="6"/>
        <v>-226424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-7016.96</v>
      </c>
      <c r="J30" s="17">
        <v>0</v>
      </c>
      <c r="K30" s="17">
        <v>0</v>
      </c>
      <c r="L30" s="33">
        <f t="shared" si="6"/>
        <v>-7016.96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578056.06</v>
      </c>
      <c r="C46" s="41">
        <f aca="true" t="shared" si="11" ref="C46:K46">IF(C17+C25+C38+C47&lt;0,0,C17+C25+C47)</f>
        <v>442501.37999999995</v>
      </c>
      <c r="D46" s="41">
        <f t="shared" si="11"/>
        <v>1245553.1700000002</v>
      </c>
      <c r="E46" s="41">
        <f t="shared" si="11"/>
        <v>1043069.3300000001</v>
      </c>
      <c r="F46" s="41">
        <f t="shared" si="11"/>
        <v>907785.6399999999</v>
      </c>
      <c r="G46" s="41">
        <f t="shared" si="11"/>
        <v>688400.58</v>
      </c>
      <c r="H46" s="41">
        <f t="shared" si="11"/>
        <v>317551.72000000003</v>
      </c>
      <c r="I46" s="41">
        <f t="shared" si="11"/>
        <v>454480.88</v>
      </c>
      <c r="J46" s="41">
        <f t="shared" si="11"/>
        <v>575366.65</v>
      </c>
      <c r="K46" s="41">
        <f t="shared" si="11"/>
        <v>740320.79</v>
      </c>
      <c r="L46" s="42">
        <f>SUM(B46:K46)</f>
        <v>6993086.2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578056.05</v>
      </c>
      <c r="C52" s="41">
        <f aca="true" t="shared" si="13" ref="C52:J52">SUM(C53:C64)</f>
        <v>442501.38</v>
      </c>
      <c r="D52" s="41">
        <f t="shared" si="13"/>
        <v>1245553.18</v>
      </c>
      <c r="E52" s="41">
        <f t="shared" si="13"/>
        <v>1043069.34</v>
      </c>
      <c r="F52" s="41">
        <f t="shared" si="13"/>
        <v>907785.63</v>
      </c>
      <c r="G52" s="41">
        <f t="shared" si="13"/>
        <v>688400.57</v>
      </c>
      <c r="H52" s="41">
        <f t="shared" si="13"/>
        <v>317551.71</v>
      </c>
      <c r="I52" s="41">
        <f>SUM(I53:I67)</f>
        <v>454480.87</v>
      </c>
      <c r="J52" s="41">
        <f t="shared" si="13"/>
        <v>575366.66</v>
      </c>
      <c r="K52" s="41">
        <f>SUM(K53:K66)</f>
        <v>740320.78</v>
      </c>
      <c r="L52" s="46">
        <f>SUM(B52:K52)</f>
        <v>6993086.170000001</v>
      </c>
      <c r="M52" s="40"/>
    </row>
    <row r="53" spans="1:13" ht="18.75" customHeight="1">
      <c r="A53" s="47" t="s">
        <v>52</v>
      </c>
      <c r="B53" s="48">
        <v>578056.05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578056.05</v>
      </c>
      <c r="M53" s="40"/>
    </row>
    <row r="54" spans="1:12" ht="18.75" customHeight="1">
      <c r="A54" s="47" t="s">
        <v>62</v>
      </c>
      <c r="B54" s="17">
        <v>0</v>
      </c>
      <c r="C54" s="48">
        <v>387055.96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387055.96</v>
      </c>
    </row>
    <row r="55" spans="1:12" ht="18.75" customHeight="1">
      <c r="A55" s="47" t="s">
        <v>63</v>
      </c>
      <c r="B55" s="17">
        <v>0</v>
      </c>
      <c r="C55" s="48">
        <v>55445.42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55445.42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1245553.18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1245553.18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1043069.34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1043069.34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907785.63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907785.63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688400.57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688400.57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317551.71</v>
      </c>
      <c r="I60" s="17">
        <v>0</v>
      </c>
      <c r="J60" s="17">
        <v>0</v>
      </c>
      <c r="K60" s="17">
        <v>0</v>
      </c>
      <c r="L60" s="46">
        <f t="shared" si="14"/>
        <v>317551.71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575366.66</v>
      </c>
      <c r="K62" s="17">
        <v>0</v>
      </c>
      <c r="L62" s="46">
        <f t="shared" si="14"/>
        <v>575366.66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448560.36</v>
      </c>
      <c r="L63" s="46">
        <f t="shared" si="14"/>
        <v>448560.36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291760.42</v>
      </c>
      <c r="L64" s="46">
        <f t="shared" si="14"/>
        <v>291760.42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454480.87</v>
      </c>
      <c r="J67" s="53">
        <v>0</v>
      </c>
      <c r="K67" s="53">
        <v>0</v>
      </c>
      <c r="L67" s="51">
        <v>80757.19</v>
      </c>
    </row>
    <row r="68" spans="1:12" ht="18" customHeight="1">
      <c r="A68" s="54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2020-06-24T19:46:32Z</dcterms:modified>
  <cp:category/>
  <cp:version/>
  <cp:contentType/>
  <cp:contentStatus/>
</cp:coreProperties>
</file>