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<sst xmlns="http://schemas.openxmlformats.org/spreadsheetml/2006/main" count="77" uniqueCount="76">
  <si>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</si>
  <si>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</si>
  <si>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</si>
  <si>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</si>
  <si>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</si>
  <si>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</si>
  <si>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</si>
  <si>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</si>
  <si>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</si>
  <si>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</si>
  <si>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</si>
  <si>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</si>
  <si>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</si>
  <si>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</si>
  <si>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</si>
  <si>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</si>
  <si>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</si>
  <si>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</si>
  <si>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</si>
  <si>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</si>
  <si>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</si>
  <si>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</si>
  <si>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</si>
  <si>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</si>
  <si>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</si>
  <si>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</si>
  <si>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</si>
  <si>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</si>
  <si>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</si>
  <si>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</si>
  <si>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</si>
  <si>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</si>
  <si>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</si>
  <si>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</si>
  <si>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</si>
  <si>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</si>
  <si>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</si>
  <si>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</si>
  <si>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</si>
  <si>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</si>
  <si>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</si>
  <si>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</si>
  <si>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</si>
  <si>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</si>
  <si>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</si>
  <si>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</si>
  <si>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</si>
  <si>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</si>
  <si>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</si>
  <si>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</si>
  <si>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</si>
  <si>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</si>
  <si>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</si>
  <si>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</si>
  <si>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</si>
  <si>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</si>
  <si>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</si>
  <si>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</si>
  <si>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</si>
  <si>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</si>
  <si>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</si>
  <si>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</si>
  <si>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</si>
  <si>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</si>
  <si>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</si>
  <si>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</si>
  <si>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</si>
  <si>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</si>
  <si>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</si>
  <si>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</si>
  <si>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</si>
  <si>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</si>
  <si>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</si>
  <si>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</si>
  <si>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17/06/20 - VENCIMENTO 24/06/20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</si>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</sst>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42950</v>
      </c>
      <c r="C7" s="10">
        <f>C8+C11</f>
        <v>56079</v>
      </c>
      <c r="D7" s="10">
        <f aca="true" t="shared" si="0" ref="D7:K7">D8+D11</f>
        <v>149585</v>
      </c>
      <c r="E7" s="10">
        <f t="shared" si="0"/>
        <v>145185</v>
      </c>
      <c r="F7" s="10">
        <f t="shared" si="0"/>
        <v>156087</v>
      </c>
      <c r="G7" s="10">
        <f t="shared" si="0"/>
        <v>73373</v>
      </c>
      <c r="H7" s="10">
        <f t="shared" si="0"/>
        <v>30719</v>
      </c>
      <c r="I7" s="10">
        <f t="shared" si="0"/>
        <v>60853</v>
      </c>
      <c r="J7" s="10">
        <f t="shared" si="0"/>
        <v>45910</v>
      </c>
      <c r="K7" s="10">
        <f t="shared" si="0"/>
        <v>108283</v>
      </c>
      <c r="L7" s="10">
        <f>SUM(B7:K7)</f>
        <v>869024</v>
      </c>
      <c r="M7" s="11"/>
    </row>
    <row r="8" spans="1:13" ht="17.25" customHeight="1">
      <c r="A8" s="12" t="s">
        <v>18</v>
      </c>
      <c r="B8" s="13">
        <f>B9+B10</f>
        <v>2935</v>
      </c>
      <c r="C8" s="13">
        <f aca="true" t="shared" si="1" ref="C8:K8">C9+C10</f>
        <v>3833</v>
      </c>
      <c r="D8" s="13">
        <f t="shared" si="1"/>
        <v>9727</v>
      </c>
      <c r="E8" s="13">
        <f t="shared" si="1"/>
        <v>8751</v>
      </c>
      <c r="F8" s="13">
        <f t="shared" si="1"/>
        <v>8678</v>
      </c>
      <c r="G8" s="13">
        <f t="shared" si="1"/>
        <v>4777</v>
      </c>
      <c r="H8" s="13">
        <f t="shared" si="1"/>
        <v>1582</v>
      </c>
      <c r="I8" s="13">
        <f t="shared" si="1"/>
        <v>2635</v>
      </c>
      <c r="J8" s="13">
        <f t="shared" si="1"/>
        <v>2306</v>
      </c>
      <c r="K8" s="13">
        <f t="shared" si="1"/>
        <v>5890</v>
      </c>
      <c r="L8" s="13">
        <f>SUM(B8:K8)</f>
        <v>51114</v>
      </c>
      <c r="M8"/>
    </row>
    <row r="9" spans="1:13" ht="17.25" customHeight="1">
      <c r="A9" s="14" t="s">
        <v>19</v>
      </c>
      <c r="B9" s="15">
        <v>2935</v>
      </c>
      <c r="C9" s="15">
        <v>3833</v>
      </c>
      <c r="D9" s="15">
        <v>9727</v>
      </c>
      <c r="E9" s="15">
        <v>8751</v>
      </c>
      <c r="F9" s="15">
        <v>8678</v>
      </c>
      <c r="G9" s="15">
        <v>4777</v>
      </c>
      <c r="H9" s="15">
        <v>1582</v>
      </c>
      <c r="I9" s="15">
        <v>2635</v>
      </c>
      <c r="J9" s="15">
        <v>2306</v>
      </c>
      <c r="K9" s="15">
        <v>5890</v>
      </c>
      <c r="L9" s="13">
        <f>SUM(B9:K9)</f>
        <v>51114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40015</v>
      </c>
      <c r="C11" s="15">
        <v>52246</v>
      </c>
      <c r="D11" s="15">
        <v>139858</v>
      </c>
      <c r="E11" s="15">
        <v>136434</v>
      </c>
      <c r="F11" s="15">
        <v>147409</v>
      </c>
      <c r="G11" s="15">
        <v>68596</v>
      </c>
      <c r="H11" s="15">
        <v>29137</v>
      </c>
      <c r="I11" s="15">
        <v>58218</v>
      </c>
      <c r="J11" s="15">
        <v>43604</v>
      </c>
      <c r="K11" s="15">
        <v>102393</v>
      </c>
      <c r="L11" s="13">
        <f>SUM(B11:K11)</f>
        <v>817910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2.377687227596441</v>
      </c>
      <c r="C15" s="22">
        <v>2.605845233149253</v>
      </c>
      <c r="D15" s="22">
        <v>2.293257457898296</v>
      </c>
      <c r="E15" s="22">
        <v>1.96609201129237</v>
      </c>
      <c r="F15" s="22">
        <v>1.786467987303864</v>
      </c>
      <c r="G15" s="22">
        <v>2.58994688717016</v>
      </c>
      <c r="H15" s="22">
        <v>2.560486214527082</v>
      </c>
      <c r="I15" s="22">
        <v>2.318746413934169</v>
      </c>
      <c r="J15" s="22">
        <v>3.465229412518029</v>
      </c>
      <c r="K15" s="22">
        <v>2.367706912501808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591594.5499999999</v>
      </c>
      <c r="C17" s="25">
        <f aca="true" t="shared" si="2" ref="C17:L17">C18+C19+C20+C21+C22</f>
        <v>459556.32999999996</v>
      </c>
      <c r="D17" s="25">
        <f t="shared" si="2"/>
        <v>1288803.8299999998</v>
      </c>
      <c r="E17" s="25">
        <f t="shared" si="2"/>
        <v>1084894.35</v>
      </c>
      <c r="F17" s="25">
        <f t="shared" si="2"/>
        <v>948410.8099999999</v>
      </c>
      <c r="G17" s="25">
        <f t="shared" si="2"/>
        <v>709836.6399999999</v>
      </c>
      <c r="H17" s="25">
        <f t="shared" si="2"/>
        <v>324751.79</v>
      </c>
      <c r="I17" s="25">
        <f t="shared" si="2"/>
        <v>473327.49</v>
      </c>
      <c r="J17" s="25">
        <f t="shared" si="2"/>
        <v>584605.75</v>
      </c>
      <c r="K17" s="25">
        <f t="shared" si="2"/>
        <v>767216.11</v>
      </c>
      <c r="L17" s="25">
        <f t="shared" si="2"/>
        <v>7232997.649999999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247233.09</v>
      </c>
      <c r="C18" s="33">
        <f t="shared" si="3"/>
        <v>173934.63</v>
      </c>
      <c r="D18" s="33">
        <f t="shared" si="3"/>
        <v>552537.07</v>
      </c>
      <c r="E18" s="33">
        <f t="shared" si="3"/>
        <v>542353.09</v>
      </c>
      <c r="F18" s="33">
        <f t="shared" si="3"/>
        <v>516148.49</v>
      </c>
      <c r="G18" s="33">
        <f t="shared" si="3"/>
        <v>266615.47</v>
      </c>
      <c r="H18" s="33">
        <f t="shared" si="3"/>
        <v>122986.59</v>
      </c>
      <c r="I18" s="33">
        <f t="shared" si="3"/>
        <v>202354.48</v>
      </c>
      <c r="J18" s="33">
        <f t="shared" si="3"/>
        <v>164376.16</v>
      </c>
      <c r="K18" s="33">
        <f t="shared" si="3"/>
        <v>316543.69</v>
      </c>
      <c r="L18" s="33">
        <f>SUM(B18:K18)</f>
        <v>3105082.76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340609.87</v>
      </c>
      <c r="C19" s="33">
        <f t="shared" si="4"/>
        <v>279312.1</v>
      </c>
      <c r="D19" s="33">
        <f t="shared" si="4"/>
        <v>714572.69</v>
      </c>
      <c r="E19" s="33">
        <f t="shared" si="4"/>
        <v>523962.99</v>
      </c>
      <c r="F19" s="33">
        <f t="shared" si="4"/>
        <v>405934.26</v>
      </c>
      <c r="G19" s="33">
        <f t="shared" si="4"/>
        <v>423904.44</v>
      </c>
      <c r="H19" s="33">
        <f t="shared" si="4"/>
        <v>191918.88</v>
      </c>
      <c r="I19" s="33">
        <f t="shared" si="4"/>
        <v>266854.24</v>
      </c>
      <c r="J19" s="33">
        <f t="shared" si="4"/>
        <v>405224.94</v>
      </c>
      <c r="K19" s="33">
        <f t="shared" si="4"/>
        <v>432938.99</v>
      </c>
      <c r="L19" s="33">
        <f>SUM(B19:K19)</f>
        <v>3985233.3999999994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-12914</v>
      </c>
      <c r="C25" s="33">
        <f t="shared" si="5"/>
        <v>-16865.2</v>
      </c>
      <c r="D25" s="33">
        <f t="shared" si="5"/>
        <v>-42798.8</v>
      </c>
      <c r="E25" s="33">
        <f t="shared" si="5"/>
        <v>-38504.4</v>
      </c>
      <c r="F25" s="33">
        <f t="shared" si="5"/>
        <v>-38183.2</v>
      </c>
      <c r="G25" s="33">
        <f t="shared" si="5"/>
        <v>-21018.8</v>
      </c>
      <c r="H25" s="33">
        <f t="shared" si="5"/>
        <v>-6960.8</v>
      </c>
      <c r="I25" s="33">
        <f t="shared" si="5"/>
        <v>-19709.92</v>
      </c>
      <c r="J25" s="33">
        <f t="shared" si="5"/>
        <v>-10146.4</v>
      </c>
      <c r="K25" s="33">
        <f t="shared" si="5"/>
        <v>-25916</v>
      </c>
      <c r="L25" s="33">
        <f aca="true" t="shared" si="6" ref="L25:L31">SUM(B25:K25)</f>
        <v>-233017.51999999993</v>
      </c>
      <c r="M25"/>
    </row>
    <row r="26" spans="1:13" ht="18.75" customHeight="1">
      <c r="A26" s="27" t="s">
        <v>31</v>
      </c>
      <c r="B26" s="33">
        <f>B27+B28+B29+B30</f>
        <v>-12914</v>
      </c>
      <c r="C26" s="33">
        <f aca="true" t="shared" si="7" ref="C26:K26">C27+C28+C29+C30</f>
        <v>-16865.2</v>
      </c>
      <c r="D26" s="33">
        <f t="shared" si="7"/>
        <v>-42798.8</v>
      </c>
      <c r="E26" s="33">
        <f t="shared" si="7"/>
        <v>-38504.4</v>
      </c>
      <c r="F26" s="33">
        <f t="shared" si="7"/>
        <v>-38183.2</v>
      </c>
      <c r="G26" s="33">
        <f t="shared" si="7"/>
        <v>-21018.8</v>
      </c>
      <c r="H26" s="33">
        <f t="shared" si="7"/>
        <v>-6960.8</v>
      </c>
      <c r="I26" s="33">
        <f t="shared" si="7"/>
        <v>-19709.92</v>
      </c>
      <c r="J26" s="33">
        <f t="shared" si="7"/>
        <v>-10146.4</v>
      </c>
      <c r="K26" s="33">
        <f t="shared" si="7"/>
        <v>-25916</v>
      </c>
      <c r="L26" s="33">
        <f t="shared" si="6"/>
        <v>-233017.51999999993</v>
      </c>
      <c r="M26"/>
    </row>
    <row r="27" spans="1:13" s="36" customFormat="1" ht="18.75" customHeight="1">
      <c r="A27" s="34" t="s">
        <v>59</v>
      </c>
      <c r="B27" s="33">
        <f>-ROUND((B9)*$E$3,2)</f>
        <v>-12914</v>
      </c>
      <c r="C27" s="33">
        <f aca="true" t="shared" si="8" ref="C27:K27">-ROUND((C9)*$E$3,2)</f>
        <v>-16865.2</v>
      </c>
      <c r="D27" s="33">
        <f t="shared" si="8"/>
        <v>-42798.8</v>
      </c>
      <c r="E27" s="33">
        <f t="shared" si="8"/>
        <v>-38504.4</v>
      </c>
      <c r="F27" s="33">
        <f t="shared" si="8"/>
        <v>-38183.2</v>
      </c>
      <c r="G27" s="33">
        <f t="shared" si="8"/>
        <v>-21018.8</v>
      </c>
      <c r="H27" s="33">
        <f t="shared" si="8"/>
        <v>-6960.8</v>
      </c>
      <c r="I27" s="33">
        <f t="shared" si="8"/>
        <v>-11594</v>
      </c>
      <c r="J27" s="33">
        <f t="shared" si="8"/>
        <v>-10146.4</v>
      </c>
      <c r="K27" s="33">
        <f t="shared" si="8"/>
        <v>-25916</v>
      </c>
      <c r="L27" s="33">
        <f t="shared" si="6"/>
        <v>-224901.59999999995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-8115.92</v>
      </c>
      <c r="J30" s="17">
        <v>0</v>
      </c>
      <c r="K30" s="17">
        <v>0</v>
      </c>
      <c r="L30" s="33">
        <f t="shared" si="6"/>
        <v>-8115.92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578680.5499999999</v>
      </c>
      <c r="C46" s="41">
        <f aca="true" t="shared" si="11" ref="C46:K46">IF(C17+C25+C38+C47&lt;0,0,C17+C25+C47)</f>
        <v>442691.12999999995</v>
      </c>
      <c r="D46" s="41">
        <f t="shared" si="11"/>
        <v>1246005.0299999998</v>
      </c>
      <c r="E46" s="41">
        <f t="shared" si="11"/>
        <v>1046389.9500000001</v>
      </c>
      <c r="F46" s="41">
        <f t="shared" si="11"/>
        <v>910227.61</v>
      </c>
      <c r="G46" s="41">
        <f t="shared" si="11"/>
        <v>688817.8399999999</v>
      </c>
      <c r="H46" s="41">
        <f t="shared" si="11"/>
        <v>317790.99</v>
      </c>
      <c r="I46" s="41">
        <f t="shared" si="11"/>
        <v>453617.57</v>
      </c>
      <c r="J46" s="41">
        <f t="shared" si="11"/>
        <v>574459.35</v>
      </c>
      <c r="K46" s="41">
        <f t="shared" si="11"/>
        <v>741300.11</v>
      </c>
      <c r="L46" s="42">
        <f>SUM(B46:K46)</f>
        <v>6999980.130000001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578680.54</v>
      </c>
      <c r="C52" s="41">
        <f aca="true" t="shared" si="13" ref="C52:J52">SUM(C53:C64)</f>
        <v>442691.12</v>
      </c>
      <c r="D52" s="41">
        <f t="shared" si="13"/>
        <v>1246005.03</v>
      </c>
      <c r="E52" s="41">
        <f t="shared" si="13"/>
        <v>1046389.94</v>
      </c>
      <c r="F52" s="41">
        <f t="shared" si="13"/>
        <v>910227.62</v>
      </c>
      <c r="G52" s="41">
        <f t="shared" si="13"/>
        <v>688817.84</v>
      </c>
      <c r="H52" s="41">
        <f t="shared" si="13"/>
        <v>317790.99</v>
      </c>
      <c r="I52" s="41">
        <f>SUM(I53:I67)</f>
        <v>453617.58</v>
      </c>
      <c r="J52" s="41">
        <f t="shared" si="13"/>
        <v>574459.37</v>
      </c>
      <c r="K52" s="41">
        <f>SUM(K53:K66)</f>
        <v>741300.12</v>
      </c>
      <c r="L52" s="46">
        <f>SUM(B52:K52)</f>
        <v>6999980.15</v>
      </c>
      <c r="M52" s="40"/>
    </row>
    <row r="53" spans="1:13" ht="18.75" customHeight="1">
      <c r="A53" s="47" t="s">
        <v>52</v>
      </c>
      <c r="B53" s="48">
        <v>578680.54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578680.54</v>
      </c>
      <c r="M53" s="40"/>
    </row>
    <row r="54" spans="1:12" ht="18.75" customHeight="1">
      <c r="A54" s="47" t="s">
        <v>62</v>
      </c>
      <c r="B54" s="17">
        <v>0</v>
      </c>
      <c r="C54" s="48">
        <v>387266.19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387266.19</v>
      </c>
    </row>
    <row r="55" spans="1:12" ht="18.75" customHeight="1">
      <c r="A55" s="47" t="s">
        <v>63</v>
      </c>
      <c r="B55" s="17">
        <v>0</v>
      </c>
      <c r="C55" s="48">
        <v>55424.93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55424.93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1246005.03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1246005.03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1046389.94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1046389.94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910227.62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910227.62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688817.84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688817.84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317790.99</v>
      </c>
      <c r="I60" s="17">
        <v>0</v>
      </c>
      <c r="J60" s="17">
        <v>0</v>
      </c>
      <c r="K60" s="17">
        <v>0</v>
      </c>
      <c r="L60" s="46">
        <f t="shared" si="14"/>
        <v>317790.99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574459.37</v>
      </c>
      <c r="K62" s="17">
        <v>0</v>
      </c>
      <c r="L62" s="46">
        <f t="shared" si="14"/>
        <v>574459.37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448264.18</v>
      </c>
      <c r="L63" s="46">
        <f t="shared" si="14"/>
        <v>448264.18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293035.94</v>
      </c>
      <c r="L64" s="46">
        <f t="shared" si="14"/>
        <v>293035.94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453617.58</v>
      </c>
      <c r="J67" s="53">
        <v>0</v>
      </c>
      <c r="K67" s="53">
        <v>0</v>
      </c>
      <c r="L67" s="51">
        <v>80757.19</v>
      </c>
    </row>
    <row r="68" spans="1:12" ht="18" customHeight="1">
      <c r="A68" s="54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2020-06-23T18:35:23Z</dcterms:modified>
  <cp:category/>
  <cp:version/>
  <cp:contentType/>
  <cp:contentStatus/>
</cp:coreProperties>
</file>