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<sst xmlns="http://schemas.openxmlformats.org/spreadsheetml/2006/main" count="77" uniqueCount="76">
  <si>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</si>
  <si>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</si>
  <si>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</si>
  <si>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</si>
  <si>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</si>
  <si>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</si>
  <si>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</si>
  <si>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</si>
  <si>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</si>
  <si>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</si>
  <si>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</si>
  <si>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</si>
  <si>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</si>
  <si>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</si>
  <si>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</si>
  <si>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</si>
  <si>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</si>
  <si>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</si>
  <si>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</si>
  <si>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</si>
  <si>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</si>
  <si>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</si>
  <si>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</si>
  <si>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</si>
  <si>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</si>
  <si>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</si>
  <si>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</si>
  <si>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</si>
  <si>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</si>
  <si>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</si>
  <si>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</si>
  <si>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</si>
  <si>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</si>
  <si>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</si>
  <si>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</si>
  <si>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</si>
  <si>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</si>
  <si>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</si>
  <si>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</si>
  <si>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</si>
  <si>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</si>
  <si>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</si>
  <si>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</si>
  <si>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</si>
  <si>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</si>
  <si>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</si>
  <si>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</si>
  <si>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</si>
  <si>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</si>
  <si>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</si>
  <si>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</si>
  <si>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</si>
  <si>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</si>
  <si>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</si>
  <si>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</si>
  <si>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</si>
  <si>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</si>
  <si>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</si>
  <si>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</si>
  <si>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</si>
  <si>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</si>
  <si>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</si>
  <si>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</si>
  <si>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</si>
  <si>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</si>
  <si>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</si>
  <si>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</si>
  <si>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</si>
  <si>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</si>
  <si>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</si>
  <si>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</si>
  <si>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</si>
  <si>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</si>
  <si>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</si>
  <si>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16/06/20 - VENCIMENTO 23/06/20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</si>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</sst>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42209</v>
      </c>
      <c r="C7" s="10">
        <f>C8+C11</f>
        <v>55502</v>
      </c>
      <c r="D7" s="10">
        <f aca="true" t="shared" si="0" ref="D7:K7">D8+D11</f>
        <v>146358</v>
      </c>
      <c r="E7" s="10">
        <f t="shared" si="0"/>
        <v>141020</v>
      </c>
      <c r="F7" s="10">
        <f t="shared" si="0"/>
        <v>152652</v>
      </c>
      <c r="G7" s="10">
        <f t="shared" si="0"/>
        <v>71952</v>
      </c>
      <c r="H7" s="10">
        <f t="shared" si="0"/>
        <v>30187</v>
      </c>
      <c r="I7" s="10">
        <f t="shared" si="0"/>
        <v>59569</v>
      </c>
      <c r="J7" s="10">
        <f t="shared" si="0"/>
        <v>45228</v>
      </c>
      <c r="K7" s="10">
        <f t="shared" si="0"/>
        <v>105714</v>
      </c>
      <c r="L7" s="10">
        <f>SUM(B7:K7)</f>
        <v>850391</v>
      </c>
      <c r="M7" s="11"/>
    </row>
    <row r="8" spans="1:13" ht="17.25" customHeight="1">
      <c r="A8" s="12" t="s">
        <v>18</v>
      </c>
      <c r="B8" s="13">
        <f>B9+B10</f>
        <v>2866</v>
      </c>
      <c r="C8" s="13">
        <f aca="true" t="shared" si="1" ref="C8:K8">C9+C10</f>
        <v>3834</v>
      </c>
      <c r="D8" s="13">
        <f t="shared" si="1"/>
        <v>9477</v>
      </c>
      <c r="E8" s="13">
        <f t="shared" si="1"/>
        <v>8583</v>
      </c>
      <c r="F8" s="13">
        <f t="shared" si="1"/>
        <v>8724</v>
      </c>
      <c r="G8" s="13">
        <f t="shared" si="1"/>
        <v>4678</v>
      </c>
      <c r="H8" s="13">
        <f t="shared" si="1"/>
        <v>1662</v>
      </c>
      <c r="I8" s="13">
        <f t="shared" si="1"/>
        <v>2719</v>
      </c>
      <c r="J8" s="13">
        <f t="shared" si="1"/>
        <v>2267</v>
      </c>
      <c r="K8" s="13">
        <f t="shared" si="1"/>
        <v>5809</v>
      </c>
      <c r="L8" s="13">
        <f>SUM(B8:K8)</f>
        <v>50619</v>
      </c>
      <c r="M8"/>
    </row>
    <row r="9" spans="1:13" ht="17.25" customHeight="1">
      <c r="A9" s="14" t="s">
        <v>19</v>
      </c>
      <c r="B9" s="15">
        <v>2866</v>
      </c>
      <c r="C9" s="15">
        <v>3834</v>
      </c>
      <c r="D9" s="15">
        <v>9477</v>
      </c>
      <c r="E9" s="15">
        <v>8583</v>
      </c>
      <c r="F9" s="15">
        <v>8724</v>
      </c>
      <c r="G9" s="15">
        <v>4678</v>
      </c>
      <c r="H9" s="15">
        <v>1662</v>
      </c>
      <c r="I9" s="15">
        <v>2719</v>
      </c>
      <c r="J9" s="15">
        <v>2267</v>
      </c>
      <c r="K9" s="15">
        <v>5809</v>
      </c>
      <c r="L9" s="13">
        <f>SUM(B9:K9)</f>
        <v>50619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39343</v>
      </c>
      <c r="C11" s="15">
        <v>51668</v>
      </c>
      <c r="D11" s="15">
        <v>136881</v>
      </c>
      <c r="E11" s="15">
        <v>132437</v>
      </c>
      <c r="F11" s="15">
        <v>143928</v>
      </c>
      <c r="G11" s="15">
        <v>67274</v>
      </c>
      <c r="H11" s="15">
        <v>28525</v>
      </c>
      <c r="I11" s="15">
        <v>56850</v>
      </c>
      <c r="J11" s="15">
        <v>42961</v>
      </c>
      <c r="K11" s="15">
        <v>99905</v>
      </c>
      <c r="L11" s="13">
        <f>SUM(B11:K11)</f>
        <v>799772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2.41243340766836</v>
      </c>
      <c r="C15" s="22">
        <v>2.628432863477381</v>
      </c>
      <c r="D15" s="22">
        <v>2.336710054910088</v>
      </c>
      <c r="E15" s="22">
        <v>2.014233355310609</v>
      </c>
      <c r="F15" s="22">
        <v>1.820426226713298</v>
      </c>
      <c r="G15" s="22">
        <v>2.634060593390802</v>
      </c>
      <c r="H15" s="22">
        <v>2.600176025501371</v>
      </c>
      <c r="I15" s="22">
        <v>2.360633774286884</v>
      </c>
      <c r="J15" s="22">
        <v>3.512044220973728</v>
      </c>
      <c r="K15" s="22">
        <v>2.416354067039781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589894.91</v>
      </c>
      <c r="C17" s="25">
        <f aca="true" t="shared" si="2" ref="C17:L17">C18+C19+C20+C21+C22</f>
        <v>458781.18</v>
      </c>
      <c r="D17" s="25">
        <f t="shared" si="2"/>
        <v>1284959.6700000002</v>
      </c>
      <c r="E17" s="25">
        <f t="shared" si="2"/>
        <v>1079664.94</v>
      </c>
      <c r="F17" s="25">
        <f t="shared" si="2"/>
        <v>945260.34</v>
      </c>
      <c r="G17" s="25">
        <f t="shared" si="2"/>
        <v>707997.09</v>
      </c>
      <c r="H17" s="25">
        <f t="shared" si="2"/>
        <v>324094.94</v>
      </c>
      <c r="I17" s="25">
        <f t="shared" si="2"/>
        <v>471724.44</v>
      </c>
      <c r="J17" s="25">
        <f t="shared" si="2"/>
        <v>583725.18</v>
      </c>
      <c r="K17" s="25">
        <f t="shared" si="2"/>
        <v>764468.36</v>
      </c>
      <c r="L17" s="25">
        <f t="shared" si="2"/>
        <v>7210571.05</v>
      </c>
      <c r="M17"/>
    </row>
    <row r="18" spans="1:13" ht="17.25" customHeight="1">
      <c r="A18" s="26" t="s">
        <v>25</v>
      </c>
      <c r="B18" s="33">
        <f aca="true" t="shared" si="3" ref="B18:K18">ROUND(B13*B7,2)</f>
        <v>242967.67</v>
      </c>
      <c r="C18" s="33">
        <f t="shared" si="3"/>
        <v>172145</v>
      </c>
      <c r="D18" s="33">
        <f t="shared" si="3"/>
        <v>540617.18</v>
      </c>
      <c r="E18" s="33">
        <f t="shared" si="3"/>
        <v>526794.31</v>
      </c>
      <c r="F18" s="33">
        <f t="shared" si="3"/>
        <v>504789.63</v>
      </c>
      <c r="G18" s="33">
        <f t="shared" si="3"/>
        <v>261451.98</v>
      </c>
      <c r="H18" s="33">
        <f t="shared" si="3"/>
        <v>120856.67</v>
      </c>
      <c r="I18" s="33">
        <f t="shared" si="3"/>
        <v>198084.8</v>
      </c>
      <c r="J18" s="33">
        <f t="shared" si="3"/>
        <v>161934.33</v>
      </c>
      <c r="K18" s="33">
        <f t="shared" si="3"/>
        <v>309033.74</v>
      </c>
      <c r="L18" s="33">
        <f>SUM(B18:K18)</f>
        <v>3038675.3099999996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343175.65</v>
      </c>
      <c r="C19" s="33">
        <f t="shared" si="4"/>
        <v>280326.58</v>
      </c>
      <c r="D19" s="33">
        <f t="shared" si="4"/>
        <v>722648.42</v>
      </c>
      <c r="E19" s="33">
        <f t="shared" si="4"/>
        <v>534292.36</v>
      </c>
      <c r="F19" s="33">
        <f t="shared" si="4"/>
        <v>414142.65</v>
      </c>
      <c r="G19" s="33">
        <f t="shared" si="4"/>
        <v>427228.38</v>
      </c>
      <c r="H19" s="33">
        <f t="shared" si="4"/>
        <v>193391.95</v>
      </c>
      <c r="I19" s="33">
        <f t="shared" si="4"/>
        <v>269520.87</v>
      </c>
      <c r="J19" s="33">
        <f t="shared" si="4"/>
        <v>406786.2</v>
      </c>
      <c r="K19" s="33">
        <f t="shared" si="4"/>
        <v>437701.19</v>
      </c>
      <c r="L19" s="33">
        <f>SUM(B19:K19)</f>
        <v>4029214.25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-12610.4</v>
      </c>
      <c r="C25" s="33">
        <f t="shared" si="5"/>
        <v>-16869.6</v>
      </c>
      <c r="D25" s="33">
        <f t="shared" si="5"/>
        <v>-41698.8</v>
      </c>
      <c r="E25" s="33">
        <f t="shared" si="5"/>
        <v>-37765.2</v>
      </c>
      <c r="F25" s="33">
        <f t="shared" si="5"/>
        <v>-38385.6</v>
      </c>
      <c r="G25" s="33">
        <f t="shared" si="5"/>
        <v>-20583.2</v>
      </c>
      <c r="H25" s="33">
        <f t="shared" si="5"/>
        <v>-7312.8</v>
      </c>
      <c r="I25" s="33">
        <f t="shared" si="5"/>
        <v>-28298.86</v>
      </c>
      <c r="J25" s="33">
        <f t="shared" si="5"/>
        <v>-9974.8</v>
      </c>
      <c r="K25" s="33">
        <f t="shared" si="5"/>
        <v>-25559.6</v>
      </c>
      <c r="L25" s="33">
        <f aca="true" t="shared" si="6" ref="L25:L31">SUM(B25:K25)</f>
        <v>-239058.86000000002</v>
      </c>
      <c r="M25"/>
    </row>
    <row r="26" spans="1:13" ht="18.75" customHeight="1">
      <c r="A26" s="27" t="s">
        <v>31</v>
      </c>
      <c r="B26" s="33">
        <f>B27+B28+B29+B30</f>
        <v>-12610.4</v>
      </c>
      <c r="C26" s="33">
        <f aca="true" t="shared" si="7" ref="C26:K26">C27+C28+C29+C30</f>
        <v>-16869.6</v>
      </c>
      <c r="D26" s="33">
        <f t="shared" si="7"/>
        <v>-41698.8</v>
      </c>
      <c r="E26" s="33">
        <f t="shared" si="7"/>
        <v>-37765.2</v>
      </c>
      <c r="F26" s="33">
        <f t="shared" si="7"/>
        <v>-38385.6</v>
      </c>
      <c r="G26" s="33">
        <f t="shared" si="7"/>
        <v>-20583.2</v>
      </c>
      <c r="H26" s="33">
        <f t="shared" si="7"/>
        <v>-7312.8</v>
      </c>
      <c r="I26" s="33">
        <f t="shared" si="7"/>
        <v>-28298.86</v>
      </c>
      <c r="J26" s="33">
        <f t="shared" si="7"/>
        <v>-9974.8</v>
      </c>
      <c r="K26" s="33">
        <f t="shared" si="7"/>
        <v>-25559.6</v>
      </c>
      <c r="L26" s="33">
        <f t="shared" si="6"/>
        <v>-239058.86000000002</v>
      </c>
      <c r="M26"/>
    </row>
    <row r="27" spans="1:13" s="36" customFormat="1" ht="18.75" customHeight="1">
      <c r="A27" s="34" t="s">
        <v>59</v>
      </c>
      <c r="B27" s="33">
        <f>-ROUND((B9)*$E$3,2)</f>
        <v>-12610.4</v>
      </c>
      <c r="C27" s="33">
        <f aca="true" t="shared" si="8" ref="C27:K27">-ROUND((C9)*$E$3,2)</f>
        <v>-16869.6</v>
      </c>
      <c r="D27" s="33">
        <f t="shared" si="8"/>
        <v>-41698.8</v>
      </c>
      <c r="E27" s="33">
        <f t="shared" si="8"/>
        <v>-37765.2</v>
      </c>
      <c r="F27" s="33">
        <f t="shared" si="8"/>
        <v>-38385.6</v>
      </c>
      <c r="G27" s="33">
        <f t="shared" si="8"/>
        <v>-20583.2</v>
      </c>
      <c r="H27" s="33">
        <f t="shared" si="8"/>
        <v>-7312.8</v>
      </c>
      <c r="I27" s="33">
        <f t="shared" si="8"/>
        <v>-11963.6</v>
      </c>
      <c r="J27" s="33">
        <f t="shared" si="8"/>
        <v>-9974.8</v>
      </c>
      <c r="K27" s="33">
        <f t="shared" si="8"/>
        <v>-25559.6</v>
      </c>
      <c r="L27" s="33">
        <f t="shared" si="6"/>
        <v>-222723.6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-16335.26</v>
      </c>
      <c r="J30" s="17">
        <v>0</v>
      </c>
      <c r="K30" s="17">
        <v>0</v>
      </c>
      <c r="L30" s="33">
        <f t="shared" si="6"/>
        <v>-16335.26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577284.51</v>
      </c>
      <c r="C46" s="41">
        <f aca="true" t="shared" si="11" ref="C46:K46">IF(C17+C25+C38+C47&lt;0,0,C17+C25+C47)</f>
        <v>441911.58</v>
      </c>
      <c r="D46" s="41">
        <f t="shared" si="11"/>
        <v>1243260.87</v>
      </c>
      <c r="E46" s="41">
        <f t="shared" si="11"/>
        <v>1041899.74</v>
      </c>
      <c r="F46" s="41">
        <f t="shared" si="11"/>
        <v>906874.74</v>
      </c>
      <c r="G46" s="41">
        <f t="shared" si="11"/>
        <v>687413.89</v>
      </c>
      <c r="H46" s="41">
        <f t="shared" si="11"/>
        <v>316782.14</v>
      </c>
      <c r="I46" s="41">
        <f t="shared" si="11"/>
        <v>443425.58</v>
      </c>
      <c r="J46" s="41">
        <f t="shared" si="11"/>
        <v>573750.38</v>
      </c>
      <c r="K46" s="41">
        <f t="shared" si="11"/>
        <v>738908.76</v>
      </c>
      <c r="L46" s="42">
        <f>SUM(B46:K46)</f>
        <v>6971512.1899999995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577284.51</v>
      </c>
      <c r="C52" s="41">
        <f aca="true" t="shared" si="13" ref="C52:J52">SUM(C53:C64)</f>
        <v>441911.59</v>
      </c>
      <c r="D52" s="41">
        <f t="shared" si="13"/>
        <v>1243260.87</v>
      </c>
      <c r="E52" s="41">
        <f t="shared" si="13"/>
        <v>1041899.74</v>
      </c>
      <c r="F52" s="41">
        <f t="shared" si="13"/>
        <v>906874.75</v>
      </c>
      <c r="G52" s="41">
        <f t="shared" si="13"/>
        <v>687413.89</v>
      </c>
      <c r="H52" s="41">
        <f t="shared" si="13"/>
        <v>316782.15</v>
      </c>
      <c r="I52" s="41">
        <f>SUM(I53:I67)</f>
        <v>443425.57</v>
      </c>
      <c r="J52" s="41">
        <f t="shared" si="13"/>
        <v>573750.38</v>
      </c>
      <c r="K52" s="41">
        <f>SUM(K53:K66)</f>
        <v>738908.76</v>
      </c>
      <c r="L52" s="46">
        <f>SUM(B52:K52)</f>
        <v>6971512.21</v>
      </c>
      <c r="M52" s="40"/>
    </row>
    <row r="53" spans="1:13" ht="18.75" customHeight="1">
      <c r="A53" s="47" t="s">
        <v>52</v>
      </c>
      <c r="B53" s="48">
        <v>577284.51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577284.51</v>
      </c>
      <c r="M53" s="40"/>
    </row>
    <row r="54" spans="1:12" ht="18.75" customHeight="1">
      <c r="A54" s="47" t="s">
        <v>62</v>
      </c>
      <c r="B54" s="17">
        <v>0</v>
      </c>
      <c r="C54" s="48">
        <v>386540.07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386540.07</v>
      </c>
    </row>
    <row r="55" spans="1:12" ht="18.75" customHeight="1">
      <c r="A55" s="47" t="s">
        <v>63</v>
      </c>
      <c r="B55" s="17">
        <v>0</v>
      </c>
      <c r="C55" s="48">
        <v>55371.52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55371.52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1243260.87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1243260.87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1041899.74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1041899.74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906874.75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906874.75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687413.89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687413.89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316782.15</v>
      </c>
      <c r="I60" s="17">
        <v>0</v>
      </c>
      <c r="J60" s="17">
        <v>0</v>
      </c>
      <c r="K60" s="17">
        <v>0</v>
      </c>
      <c r="L60" s="46">
        <f t="shared" si="14"/>
        <v>316782.15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573750.38</v>
      </c>
      <c r="K62" s="17">
        <v>0</v>
      </c>
      <c r="L62" s="46">
        <f t="shared" si="14"/>
        <v>573750.38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447335.36</v>
      </c>
      <c r="L63" s="46">
        <f t="shared" si="14"/>
        <v>447335.36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291573.4</v>
      </c>
      <c r="L64" s="46">
        <f t="shared" si="14"/>
        <v>291573.4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443425.57</v>
      </c>
      <c r="J67" s="53">
        <v>0</v>
      </c>
      <c r="K67" s="53">
        <v>0</v>
      </c>
      <c r="L67" s="51">
        <v>80757.19</v>
      </c>
    </row>
    <row r="68" spans="1:12" ht="18" customHeight="1">
      <c r="A68" s="54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2020-06-22T19:04:27Z</dcterms:modified>
  <cp:category/>
  <cp:version/>
  <cp:contentType/>
  <cp:contentStatus/>
</cp:coreProperties>
</file>