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<sst xmlns="http://schemas.openxmlformats.org/spreadsheetml/2006/main" count="77" uniqueCount="76">
  <si>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</si>
  <si>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</si>
  <si>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</si>
  <si>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</si>
  <si>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</si>
  <si>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</si>
  <si>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</si>
  <si>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</si>
  <si>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</si>
  <si>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</si>
  <si>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</si>
  <si>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</si>
  <si>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</si>
  <si>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</si>
  <si>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</si>
  <si>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</si>
  <si>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</si>
  <si>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</si>
  <si>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</si>
  <si>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</si>
  <si>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</si>
  <si>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</si>
  <si>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</si>
  <si>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</si>
  <si>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</si>
  <si>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</si>
  <si>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</si>
  <si>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</si>
  <si>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</si>
  <si>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</si>
  <si>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</si>
  <si>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</si>
  <si>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</si>
  <si>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</si>
  <si>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</si>
  <si>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</si>
  <si>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</si>
  <si>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</si>
  <si>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</si>
  <si>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</si>
  <si>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</si>
  <si>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</si>
  <si>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</si>
  <si>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</si>
  <si>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</si>
  <si>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</si>
  <si>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</si>
  <si>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</si>
  <si>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</si>
  <si>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</si>
  <si>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</si>
  <si>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</si>
  <si>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</si>
  <si>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</si>
  <si>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</si>
  <si>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</si>
  <si>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</si>
  <si>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</si>
  <si>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</si>
  <si>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</si>
  <si>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</si>
  <si>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</si>
  <si>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</si>
  <si>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</si>
  <si>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</si>
  <si>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</si>
  <si>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</si>
  <si>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</si>
  <si>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</si>
  <si>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</si>
  <si>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</si>
  <si>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</si>
  <si>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</si>
  <si>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</si>
  <si>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15/06/20 - VENCIMENTO 22/06/20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</si>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</sst>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42489</v>
      </c>
      <c r="C7" s="10">
        <f>C8+C11</f>
        <v>55014</v>
      </c>
      <c r="D7" s="10">
        <f aca="true" t="shared" si="0" ref="D7:K7">D8+D11</f>
        <v>143906</v>
      </c>
      <c r="E7" s="10">
        <f t="shared" si="0"/>
        <v>141627</v>
      </c>
      <c r="F7" s="10">
        <f t="shared" si="0"/>
        <v>151208</v>
      </c>
      <c r="G7" s="10">
        <f t="shared" si="0"/>
        <v>70884</v>
      </c>
      <c r="H7" s="10">
        <f t="shared" si="0"/>
        <v>29585</v>
      </c>
      <c r="I7" s="10">
        <f t="shared" si="0"/>
        <v>59801</v>
      </c>
      <c r="J7" s="10">
        <f t="shared" si="0"/>
        <v>44776</v>
      </c>
      <c r="K7" s="10">
        <f t="shared" si="0"/>
        <v>105545</v>
      </c>
      <c r="L7" s="10">
        <f>SUM(B7:K7)</f>
        <v>844835</v>
      </c>
      <c r="M7" s="11"/>
    </row>
    <row r="8" spans="1:13" ht="17.25" customHeight="1">
      <c r="A8" s="12" t="s">
        <v>18</v>
      </c>
      <c r="B8" s="13">
        <f>B9+B10</f>
        <v>3050</v>
      </c>
      <c r="C8" s="13">
        <f aca="true" t="shared" si="1" ref="C8:K8">C9+C10</f>
        <v>4069</v>
      </c>
      <c r="D8" s="13">
        <f t="shared" si="1"/>
        <v>10237</v>
      </c>
      <c r="E8" s="13">
        <f t="shared" si="1"/>
        <v>9328</v>
      </c>
      <c r="F8" s="13">
        <f t="shared" si="1"/>
        <v>9418</v>
      </c>
      <c r="G8" s="13">
        <f t="shared" si="1"/>
        <v>4949</v>
      </c>
      <c r="H8" s="13">
        <f t="shared" si="1"/>
        <v>1769</v>
      </c>
      <c r="I8" s="13">
        <f t="shared" si="1"/>
        <v>2897</v>
      </c>
      <c r="J8" s="13">
        <f t="shared" si="1"/>
        <v>2351</v>
      </c>
      <c r="K8" s="13">
        <f t="shared" si="1"/>
        <v>6342</v>
      </c>
      <c r="L8" s="13">
        <f>SUM(B8:K8)</f>
        <v>54410</v>
      </c>
      <c r="M8"/>
    </row>
    <row r="9" spans="1:13" ht="17.25" customHeight="1">
      <c r="A9" s="14" t="s">
        <v>19</v>
      </c>
      <c r="B9" s="15">
        <v>3050</v>
      </c>
      <c r="C9" s="15">
        <v>4069</v>
      </c>
      <c r="D9" s="15">
        <v>10237</v>
      </c>
      <c r="E9" s="15">
        <v>9328</v>
      </c>
      <c r="F9" s="15">
        <v>9418</v>
      </c>
      <c r="G9" s="15">
        <v>4949</v>
      </c>
      <c r="H9" s="15">
        <v>1769</v>
      </c>
      <c r="I9" s="15">
        <v>2897</v>
      </c>
      <c r="J9" s="15">
        <v>2351</v>
      </c>
      <c r="K9" s="15">
        <v>6342</v>
      </c>
      <c r="L9" s="13">
        <f>SUM(B9:K9)</f>
        <v>54410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39439</v>
      </c>
      <c r="C11" s="15">
        <v>50945</v>
      </c>
      <c r="D11" s="15">
        <v>133669</v>
      </c>
      <c r="E11" s="15">
        <v>132299</v>
      </c>
      <c r="F11" s="15">
        <v>141790</v>
      </c>
      <c r="G11" s="15">
        <v>65935</v>
      </c>
      <c r="H11" s="15">
        <v>27816</v>
      </c>
      <c r="I11" s="15">
        <v>56904</v>
      </c>
      <c r="J11" s="15">
        <v>42425</v>
      </c>
      <c r="K11" s="15">
        <v>99203</v>
      </c>
      <c r="L11" s="13">
        <f>SUM(B11:K11)</f>
        <v>790425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2.399410453989711</v>
      </c>
      <c r="C15" s="22">
        <v>2.646638061869705</v>
      </c>
      <c r="D15" s="22">
        <v>2.368973759005992</v>
      </c>
      <c r="E15" s="22">
        <v>2.006451804115391</v>
      </c>
      <c r="F15" s="22">
        <v>1.834793925361894</v>
      </c>
      <c r="G15" s="22">
        <v>2.66845796222099</v>
      </c>
      <c r="H15" s="22">
        <v>2.644344235415123</v>
      </c>
      <c r="I15" s="22">
        <v>2.352508627991264</v>
      </c>
      <c r="J15" s="22">
        <v>3.541194660859193</v>
      </c>
      <c r="K15" s="22">
        <v>2.417053121033704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590598.0299999999</v>
      </c>
      <c r="C17" s="25">
        <f aca="true" t="shared" si="2" ref="C17:L17">C18+C19+C20+C21+C22</f>
        <v>457909.20999999996</v>
      </c>
      <c r="D17" s="25">
        <f t="shared" si="2"/>
        <v>1280945.7100000002</v>
      </c>
      <c r="E17" s="25">
        <f t="shared" si="2"/>
        <v>1080115.31</v>
      </c>
      <c r="F17" s="25">
        <f t="shared" si="2"/>
        <v>943751.83</v>
      </c>
      <c r="G17" s="25">
        <f t="shared" si="2"/>
        <v>706634.62</v>
      </c>
      <c r="H17" s="25">
        <f t="shared" si="2"/>
        <v>323059.67</v>
      </c>
      <c r="I17" s="25">
        <f t="shared" si="2"/>
        <v>471929.86</v>
      </c>
      <c r="J17" s="25">
        <f t="shared" si="2"/>
        <v>582714.78</v>
      </c>
      <c r="K17" s="25">
        <f t="shared" si="2"/>
        <v>763490.2700000001</v>
      </c>
      <c r="L17" s="25">
        <f t="shared" si="2"/>
        <v>7201149.29</v>
      </c>
      <c r="M17"/>
    </row>
    <row r="18" spans="1:13" ht="17.25" customHeight="1">
      <c r="A18" s="26" t="s">
        <v>25</v>
      </c>
      <c r="B18" s="33">
        <f aca="true" t="shared" si="3" ref="B18:K18">ROUND(B13*B7,2)</f>
        <v>244579.43</v>
      </c>
      <c r="C18" s="33">
        <f t="shared" si="3"/>
        <v>170631.42</v>
      </c>
      <c r="D18" s="33">
        <f t="shared" si="3"/>
        <v>531559.98</v>
      </c>
      <c r="E18" s="33">
        <f t="shared" si="3"/>
        <v>529061.82</v>
      </c>
      <c r="F18" s="33">
        <f t="shared" si="3"/>
        <v>500014.61</v>
      </c>
      <c r="G18" s="33">
        <f t="shared" si="3"/>
        <v>257571.19</v>
      </c>
      <c r="H18" s="33">
        <f t="shared" si="3"/>
        <v>118446.51</v>
      </c>
      <c r="I18" s="33">
        <f t="shared" si="3"/>
        <v>198856.27</v>
      </c>
      <c r="J18" s="33">
        <f t="shared" si="3"/>
        <v>160315.99</v>
      </c>
      <c r="K18" s="33">
        <f t="shared" si="3"/>
        <v>308539.7</v>
      </c>
      <c r="L18" s="33">
        <f>SUM(B18:K18)</f>
        <v>3019576.92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342267.01</v>
      </c>
      <c r="C19" s="33">
        <f t="shared" si="4"/>
        <v>280968.19</v>
      </c>
      <c r="D19" s="33">
        <f t="shared" si="4"/>
        <v>727691.66</v>
      </c>
      <c r="E19" s="33">
        <f t="shared" si="4"/>
        <v>532475.22</v>
      </c>
      <c r="F19" s="33">
        <f t="shared" si="4"/>
        <v>417409.16</v>
      </c>
      <c r="G19" s="33">
        <f t="shared" si="4"/>
        <v>429746.7</v>
      </c>
      <c r="H19" s="33">
        <f t="shared" si="4"/>
        <v>194766.84</v>
      </c>
      <c r="I19" s="33">
        <f t="shared" si="4"/>
        <v>268954.82</v>
      </c>
      <c r="J19" s="33">
        <f t="shared" si="4"/>
        <v>407394.14</v>
      </c>
      <c r="K19" s="33">
        <f t="shared" si="4"/>
        <v>437217.14</v>
      </c>
      <c r="L19" s="33">
        <f>SUM(B19:K19)</f>
        <v>4038890.88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-13420</v>
      </c>
      <c r="C25" s="33">
        <f t="shared" si="5"/>
        <v>-17903.6</v>
      </c>
      <c r="D25" s="33">
        <f t="shared" si="5"/>
        <v>-45042.8</v>
      </c>
      <c r="E25" s="33">
        <f t="shared" si="5"/>
        <v>-41043.2</v>
      </c>
      <c r="F25" s="33">
        <f t="shared" si="5"/>
        <v>-41439.2</v>
      </c>
      <c r="G25" s="33">
        <f t="shared" si="5"/>
        <v>-21775.6</v>
      </c>
      <c r="H25" s="33">
        <f t="shared" si="5"/>
        <v>-7783.6</v>
      </c>
      <c r="I25" s="33">
        <f t="shared" si="5"/>
        <v>-18969.85</v>
      </c>
      <c r="J25" s="33">
        <f t="shared" si="5"/>
        <v>-10344.4</v>
      </c>
      <c r="K25" s="33">
        <f t="shared" si="5"/>
        <v>-27904.8</v>
      </c>
      <c r="L25" s="33">
        <f aca="true" t="shared" si="6" ref="L25:L31">SUM(B25:K25)</f>
        <v>-245627.05</v>
      </c>
      <c r="M25"/>
    </row>
    <row r="26" spans="1:13" ht="18.75" customHeight="1">
      <c r="A26" s="27" t="s">
        <v>31</v>
      </c>
      <c r="B26" s="33">
        <f>B27+B28+B29+B30</f>
        <v>-13420</v>
      </c>
      <c r="C26" s="33">
        <f aca="true" t="shared" si="7" ref="C26:K26">C27+C28+C29+C30</f>
        <v>-17903.6</v>
      </c>
      <c r="D26" s="33">
        <f t="shared" si="7"/>
        <v>-45042.8</v>
      </c>
      <c r="E26" s="33">
        <f t="shared" si="7"/>
        <v>-41043.2</v>
      </c>
      <c r="F26" s="33">
        <f t="shared" si="7"/>
        <v>-41439.2</v>
      </c>
      <c r="G26" s="33">
        <f t="shared" si="7"/>
        <v>-21775.6</v>
      </c>
      <c r="H26" s="33">
        <f t="shared" si="7"/>
        <v>-7783.6</v>
      </c>
      <c r="I26" s="33">
        <f t="shared" si="7"/>
        <v>-18969.85</v>
      </c>
      <c r="J26" s="33">
        <f t="shared" si="7"/>
        <v>-10344.4</v>
      </c>
      <c r="K26" s="33">
        <f t="shared" si="7"/>
        <v>-27904.8</v>
      </c>
      <c r="L26" s="33">
        <f t="shared" si="6"/>
        <v>-245627.05</v>
      </c>
      <c r="M26"/>
    </row>
    <row r="27" spans="1:13" s="36" customFormat="1" ht="18.75" customHeight="1">
      <c r="A27" s="34" t="s">
        <v>59</v>
      </c>
      <c r="B27" s="33">
        <f>-ROUND((B9)*$E$3,2)</f>
        <v>-13420</v>
      </c>
      <c r="C27" s="33">
        <f aca="true" t="shared" si="8" ref="C27:K27">-ROUND((C9)*$E$3,2)</f>
        <v>-17903.6</v>
      </c>
      <c r="D27" s="33">
        <f t="shared" si="8"/>
        <v>-45042.8</v>
      </c>
      <c r="E27" s="33">
        <f t="shared" si="8"/>
        <v>-41043.2</v>
      </c>
      <c r="F27" s="33">
        <f t="shared" si="8"/>
        <v>-41439.2</v>
      </c>
      <c r="G27" s="33">
        <f t="shared" si="8"/>
        <v>-21775.6</v>
      </c>
      <c r="H27" s="33">
        <f t="shared" si="8"/>
        <v>-7783.6</v>
      </c>
      <c r="I27" s="33">
        <f t="shared" si="8"/>
        <v>-12746.8</v>
      </c>
      <c r="J27" s="33">
        <f t="shared" si="8"/>
        <v>-10344.4</v>
      </c>
      <c r="K27" s="33">
        <f t="shared" si="8"/>
        <v>-27904.8</v>
      </c>
      <c r="L27" s="33">
        <f t="shared" si="6"/>
        <v>-239403.99999999997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-6217.42</v>
      </c>
      <c r="J30" s="17">
        <v>0</v>
      </c>
      <c r="K30" s="17">
        <v>0</v>
      </c>
      <c r="L30" s="33">
        <f t="shared" si="6"/>
        <v>-6217.42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577178.0299999999</v>
      </c>
      <c r="C46" s="41">
        <f aca="true" t="shared" si="11" ref="C46:K46">IF(C17+C25+C38+C47&lt;0,0,C17+C25+C47)</f>
        <v>440005.61</v>
      </c>
      <c r="D46" s="41">
        <f t="shared" si="11"/>
        <v>1235902.9100000001</v>
      </c>
      <c r="E46" s="41">
        <f t="shared" si="11"/>
        <v>1039072.1100000001</v>
      </c>
      <c r="F46" s="41">
        <f t="shared" si="11"/>
        <v>902312.63</v>
      </c>
      <c r="G46" s="41">
        <f t="shared" si="11"/>
        <v>684859.02</v>
      </c>
      <c r="H46" s="41">
        <f t="shared" si="11"/>
        <v>315276.07</v>
      </c>
      <c r="I46" s="41">
        <f t="shared" si="11"/>
        <v>452960.01</v>
      </c>
      <c r="J46" s="41">
        <f t="shared" si="11"/>
        <v>572370.38</v>
      </c>
      <c r="K46" s="41">
        <f t="shared" si="11"/>
        <v>735585.4700000001</v>
      </c>
      <c r="L46" s="42">
        <f>SUM(B46:K46)</f>
        <v>6955522.24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577178.03</v>
      </c>
      <c r="C52" s="41">
        <f aca="true" t="shared" si="13" ref="C52:J52">SUM(C53:C64)</f>
        <v>440005.61</v>
      </c>
      <c r="D52" s="41">
        <f t="shared" si="13"/>
        <v>1235902.92</v>
      </c>
      <c r="E52" s="41">
        <f t="shared" si="13"/>
        <v>1039072.11</v>
      </c>
      <c r="F52" s="41">
        <f t="shared" si="13"/>
        <v>902312.64</v>
      </c>
      <c r="G52" s="41">
        <f t="shared" si="13"/>
        <v>684859.02</v>
      </c>
      <c r="H52" s="41">
        <f t="shared" si="13"/>
        <v>315276.06</v>
      </c>
      <c r="I52" s="41">
        <f>SUM(I53:I67)</f>
        <v>452960</v>
      </c>
      <c r="J52" s="41">
        <f t="shared" si="13"/>
        <v>572370.38</v>
      </c>
      <c r="K52" s="41">
        <f>SUM(K53:K66)</f>
        <v>735585.47</v>
      </c>
      <c r="L52" s="46">
        <f>SUM(B52:K52)</f>
        <v>6955522.239999999</v>
      </c>
      <c r="M52" s="40"/>
    </row>
    <row r="53" spans="1:13" ht="18.75" customHeight="1">
      <c r="A53" s="47" t="s">
        <v>52</v>
      </c>
      <c r="B53" s="48">
        <v>577178.03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577178.03</v>
      </c>
      <c r="M53" s="40"/>
    </row>
    <row r="54" spans="1:12" ht="18.75" customHeight="1">
      <c r="A54" s="47" t="s">
        <v>62</v>
      </c>
      <c r="B54" s="17">
        <v>0</v>
      </c>
      <c r="C54" s="48">
        <v>384872.91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384872.91</v>
      </c>
    </row>
    <row r="55" spans="1:12" ht="18.75" customHeight="1">
      <c r="A55" s="47" t="s">
        <v>63</v>
      </c>
      <c r="B55" s="17">
        <v>0</v>
      </c>
      <c r="C55" s="48">
        <v>55132.7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55132.7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1235902.92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1235902.92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1039072.11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1039072.11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902312.64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902312.64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684859.02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684859.02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315276.06</v>
      </c>
      <c r="I60" s="17">
        <v>0</v>
      </c>
      <c r="J60" s="17">
        <v>0</v>
      </c>
      <c r="K60" s="17">
        <v>0</v>
      </c>
      <c r="L60" s="46">
        <f t="shared" si="14"/>
        <v>315276.06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572370.38</v>
      </c>
      <c r="K62" s="17">
        <v>0</v>
      </c>
      <c r="L62" s="46">
        <f t="shared" si="14"/>
        <v>572370.38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445544.12</v>
      </c>
      <c r="L63" s="46">
        <f t="shared" si="14"/>
        <v>445544.12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290041.35</v>
      </c>
      <c r="L64" s="46">
        <f t="shared" si="14"/>
        <v>290041.35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452960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2020-06-19T18:16:29Z</dcterms:modified>
  <cp:category/>
  <cp:version/>
  <cp:contentType/>
  <cp:contentStatus/>
</cp:coreProperties>
</file>