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<sst xmlns="http://schemas.openxmlformats.org/spreadsheetml/2006/main" count="77" uniqueCount="76">
  <si>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</si>
  <si>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</si>
  <si>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</si>
  <si>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</si>
  <si>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</si>
  <si>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</si>
  <si>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</si>
  <si>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</si>
  <si>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</si>
  <si>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</si>
  <si>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</si>
  <si>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</si>
  <si>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</si>
  <si>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</si>
  <si>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</si>
  <si>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</si>
  <si>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</si>
  <si>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</si>
  <si>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</si>
  <si>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</si>
  <si>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</si>
  <si>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</si>
  <si>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</si>
  <si>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</si>
  <si>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</si>
  <si>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</si>
  <si>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</si>
  <si>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</si>
  <si>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</si>
  <si>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</si>
  <si>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</si>
  <si>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</si>
  <si>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</si>
  <si>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</si>
  <si>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</si>
  <si>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</si>
  <si>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</si>
  <si>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</si>
  <si>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</si>
  <si>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</si>
  <si>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</si>
  <si>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</si>
  <si>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</si>
  <si>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</si>
  <si>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</si>
  <si>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</si>
  <si>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</si>
  <si>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</si>
  <si>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</si>
  <si>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</si>
  <si>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</si>
  <si>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</si>
  <si>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</si>
  <si>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</si>
  <si>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</si>
  <si>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</si>
  <si>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</si>
  <si>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</si>
  <si>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</si>
  <si>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</si>
  <si>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</si>
  <si>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</si>
  <si>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</si>
  <si>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</si>
  <si>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</si>
  <si>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</si>
  <si>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</si>
  <si>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</si>
  <si>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</si>
  <si>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</si>
  <si>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</si>
  <si>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</si>
  <si>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</si>
  <si>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</si>
  <si>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11/06/20 - VENCIMENTO 18/06/20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</si>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</sst>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36844</v>
      </c>
      <c r="C7" s="10">
        <f>C8+C11</f>
        <v>47897</v>
      </c>
      <c r="D7" s="10">
        <f aca="true" t="shared" si="0" ref="D7:K7">D8+D11</f>
        <v>126833</v>
      </c>
      <c r="E7" s="10">
        <f t="shared" si="0"/>
        <v>126389</v>
      </c>
      <c r="F7" s="10">
        <f t="shared" si="0"/>
        <v>143110</v>
      </c>
      <c r="G7" s="10">
        <f t="shared" si="0"/>
        <v>61547</v>
      </c>
      <c r="H7" s="10">
        <f t="shared" si="0"/>
        <v>26676</v>
      </c>
      <c r="I7" s="10">
        <f t="shared" si="0"/>
        <v>51949</v>
      </c>
      <c r="J7" s="10">
        <f t="shared" si="0"/>
        <v>38095</v>
      </c>
      <c r="K7" s="10">
        <f t="shared" si="0"/>
        <v>93040</v>
      </c>
      <c r="L7" s="10">
        <f>SUM(B7:K7)</f>
        <v>752380</v>
      </c>
      <c r="M7" s="11"/>
    </row>
    <row r="8" spans="1:13" ht="17.25" customHeight="1">
      <c r="A8" s="12" t="s">
        <v>18</v>
      </c>
      <c r="B8" s="13">
        <f>B9+B10</f>
        <v>2592</v>
      </c>
      <c r="C8" s="13">
        <f aca="true" t="shared" si="1" ref="C8:K8">C9+C10</f>
        <v>3437</v>
      </c>
      <c r="D8" s="13">
        <f t="shared" si="1"/>
        <v>8981</v>
      </c>
      <c r="E8" s="13">
        <f t="shared" si="1"/>
        <v>8386</v>
      </c>
      <c r="F8" s="13">
        <f t="shared" si="1"/>
        <v>8494</v>
      </c>
      <c r="G8" s="13">
        <f t="shared" si="1"/>
        <v>4296</v>
      </c>
      <c r="H8" s="13">
        <f t="shared" si="1"/>
        <v>1626</v>
      </c>
      <c r="I8" s="13">
        <f t="shared" si="1"/>
        <v>2406</v>
      </c>
      <c r="J8" s="13">
        <f t="shared" si="1"/>
        <v>1916</v>
      </c>
      <c r="K8" s="13">
        <f t="shared" si="1"/>
        <v>5432</v>
      </c>
      <c r="L8" s="13">
        <f>SUM(B8:K8)</f>
        <v>47566</v>
      </c>
      <c r="M8"/>
    </row>
    <row r="9" spans="1:13" ht="17.25" customHeight="1">
      <c r="A9" s="14" t="s">
        <v>19</v>
      </c>
      <c r="B9" s="15">
        <v>2592</v>
      </c>
      <c r="C9" s="15">
        <v>3437</v>
      </c>
      <c r="D9" s="15">
        <v>8981</v>
      </c>
      <c r="E9" s="15">
        <v>8386</v>
      </c>
      <c r="F9" s="15">
        <v>8494</v>
      </c>
      <c r="G9" s="15">
        <v>4296</v>
      </c>
      <c r="H9" s="15">
        <v>1626</v>
      </c>
      <c r="I9" s="15">
        <v>2406</v>
      </c>
      <c r="J9" s="15">
        <v>1916</v>
      </c>
      <c r="K9" s="15">
        <v>5432</v>
      </c>
      <c r="L9" s="13">
        <f>SUM(B9:K9)</f>
        <v>47566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34252</v>
      </c>
      <c r="C11" s="15">
        <v>44460</v>
      </c>
      <c r="D11" s="15">
        <v>117852</v>
      </c>
      <c r="E11" s="15">
        <v>118003</v>
      </c>
      <c r="F11" s="15">
        <v>134616</v>
      </c>
      <c r="G11" s="15">
        <v>57251</v>
      </c>
      <c r="H11" s="15">
        <v>25050</v>
      </c>
      <c r="I11" s="15">
        <v>49543</v>
      </c>
      <c r="J11" s="15">
        <v>36179</v>
      </c>
      <c r="K11" s="15">
        <v>87608</v>
      </c>
      <c r="L11" s="13">
        <f>SUM(B11:K11)</f>
        <v>704814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2.481685200151765</v>
      </c>
      <c r="C15" s="22">
        <v>2.615479077412816</v>
      </c>
      <c r="D15" s="22">
        <v>2.467796836674388</v>
      </c>
      <c r="E15" s="22">
        <v>2.0182381748238</v>
      </c>
      <c r="F15" s="22">
        <v>1.700344361270974</v>
      </c>
      <c r="G15" s="22">
        <v>2.755263915893112</v>
      </c>
      <c r="H15" s="22">
        <v>2.646257656386826</v>
      </c>
      <c r="I15" s="22">
        <v>2.402695947383657</v>
      </c>
      <c r="J15" s="22">
        <v>3.706498324348207</v>
      </c>
      <c r="K15" s="22">
        <v>2.44568196717789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530080.09</v>
      </c>
      <c r="C17" s="25">
        <f aca="true" t="shared" si="2" ref="C17:L17">C18+C19+C20+C21+C22</f>
        <v>394858.20999999996</v>
      </c>
      <c r="D17" s="25">
        <f t="shared" si="2"/>
        <v>1177846.3800000001</v>
      </c>
      <c r="E17" s="25">
        <f t="shared" si="2"/>
        <v>971466.72</v>
      </c>
      <c r="F17" s="25">
        <f t="shared" si="2"/>
        <v>830992.48</v>
      </c>
      <c r="G17" s="25">
        <f t="shared" si="2"/>
        <v>635513.13</v>
      </c>
      <c r="H17" s="25">
        <f t="shared" si="2"/>
        <v>292466.72000000003</v>
      </c>
      <c r="I17" s="25">
        <f t="shared" si="2"/>
        <v>419174.91000000003</v>
      </c>
      <c r="J17" s="25">
        <f t="shared" si="2"/>
        <v>520553.74999999994</v>
      </c>
      <c r="K17" s="25">
        <f t="shared" si="2"/>
        <v>682919.38</v>
      </c>
      <c r="L17" s="25">
        <f t="shared" si="2"/>
        <v>6455871.77</v>
      </c>
      <c r="M17"/>
    </row>
    <row r="18" spans="1:13" ht="17.25" customHeight="1">
      <c r="A18" s="26" t="s">
        <v>25</v>
      </c>
      <c r="B18" s="33">
        <f aca="true" t="shared" si="3" ref="B18:K18">ROUND(B13*B7,2)</f>
        <v>212085.12</v>
      </c>
      <c r="C18" s="33">
        <f t="shared" si="3"/>
        <v>148557.34</v>
      </c>
      <c r="D18" s="33">
        <f t="shared" si="3"/>
        <v>468495.74</v>
      </c>
      <c r="E18" s="33">
        <f t="shared" si="3"/>
        <v>472138.75</v>
      </c>
      <c r="F18" s="33">
        <f t="shared" si="3"/>
        <v>473236.15</v>
      </c>
      <c r="G18" s="33">
        <f t="shared" si="3"/>
        <v>223643.33</v>
      </c>
      <c r="H18" s="33">
        <f t="shared" si="3"/>
        <v>106800.03</v>
      </c>
      <c r="I18" s="33">
        <f t="shared" si="3"/>
        <v>172746.01</v>
      </c>
      <c r="J18" s="33">
        <f t="shared" si="3"/>
        <v>136395.34</v>
      </c>
      <c r="K18" s="33">
        <f t="shared" si="3"/>
        <v>271983.83</v>
      </c>
      <c r="L18" s="33">
        <f>SUM(B18:K18)</f>
        <v>2686081.6399999997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314243.38</v>
      </c>
      <c r="C19" s="33">
        <f t="shared" si="4"/>
        <v>239991.27</v>
      </c>
      <c r="D19" s="33">
        <f t="shared" si="4"/>
        <v>687656.57</v>
      </c>
      <c r="E19" s="33">
        <f t="shared" si="4"/>
        <v>480749.7</v>
      </c>
      <c r="F19" s="33">
        <f t="shared" si="4"/>
        <v>331428.27</v>
      </c>
      <c r="G19" s="33">
        <f t="shared" si="4"/>
        <v>392553.07</v>
      </c>
      <c r="H19" s="33">
        <f t="shared" si="4"/>
        <v>175820.37</v>
      </c>
      <c r="I19" s="33">
        <f t="shared" si="4"/>
        <v>242310.13</v>
      </c>
      <c r="J19" s="33">
        <f t="shared" si="4"/>
        <v>369153.76</v>
      </c>
      <c r="K19" s="33">
        <f t="shared" si="4"/>
        <v>393202.12</v>
      </c>
      <c r="L19" s="33">
        <f>SUM(B19:K19)</f>
        <v>3627108.6399999997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-11404.8</v>
      </c>
      <c r="C25" s="33">
        <f t="shared" si="5"/>
        <v>-15122.8</v>
      </c>
      <c r="D25" s="33">
        <f t="shared" si="5"/>
        <v>-39516.4</v>
      </c>
      <c r="E25" s="33">
        <f t="shared" si="5"/>
        <v>-36898.4</v>
      </c>
      <c r="F25" s="33">
        <f t="shared" si="5"/>
        <v>-37373.6</v>
      </c>
      <c r="G25" s="33">
        <f t="shared" si="5"/>
        <v>-18902.4</v>
      </c>
      <c r="H25" s="33">
        <f t="shared" si="5"/>
        <v>-7154.4</v>
      </c>
      <c r="I25" s="33">
        <f t="shared" si="5"/>
        <v>-10586.4</v>
      </c>
      <c r="J25" s="33">
        <f t="shared" si="5"/>
        <v>-8430.4</v>
      </c>
      <c r="K25" s="33">
        <f t="shared" si="5"/>
        <v>-23900.8</v>
      </c>
      <c r="L25" s="33">
        <f aca="true" t="shared" si="6" ref="L25:L31">SUM(B25:K25)</f>
        <v>-209290.39999999997</v>
      </c>
      <c r="M25"/>
    </row>
    <row r="26" spans="1:13" ht="18.75" customHeight="1">
      <c r="A26" s="27" t="s">
        <v>31</v>
      </c>
      <c r="B26" s="33">
        <f>B27+B28+B29+B30</f>
        <v>-11404.8</v>
      </c>
      <c r="C26" s="33">
        <f aca="true" t="shared" si="7" ref="C26:K26">C27+C28+C29+C30</f>
        <v>-15122.8</v>
      </c>
      <c r="D26" s="33">
        <f t="shared" si="7"/>
        <v>-39516.4</v>
      </c>
      <c r="E26" s="33">
        <f t="shared" si="7"/>
        <v>-36898.4</v>
      </c>
      <c r="F26" s="33">
        <f t="shared" si="7"/>
        <v>-37373.6</v>
      </c>
      <c r="G26" s="33">
        <f t="shared" si="7"/>
        <v>-18902.4</v>
      </c>
      <c r="H26" s="33">
        <f t="shared" si="7"/>
        <v>-7154.4</v>
      </c>
      <c r="I26" s="33">
        <f t="shared" si="7"/>
        <v>-10586.4</v>
      </c>
      <c r="J26" s="33">
        <f t="shared" si="7"/>
        <v>-8430.4</v>
      </c>
      <c r="K26" s="33">
        <f t="shared" si="7"/>
        <v>-23900.8</v>
      </c>
      <c r="L26" s="33">
        <f t="shared" si="6"/>
        <v>-209290.39999999997</v>
      </c>
      <c r="M26"/>
    </row>
    <row r="27" spans="1:13" s="36" customFormat="1" ht="18.75" customHeight="1">
      <c r="A27" s="34" t="s">
        <v>59</v>
      </c>
      <c r="B27" s="33">
        <f>-ROUND((B9)*$E$3,2)</f>
        <v>-11404.8</v>
      </c>
      <c r="C27" s="33">
        <f aca="true" t="shared" si="8" ref="C27:K27">-ROUND((C9)*$E$3,2)</f>
        <v>-15122.8</v>
      </c>
      <c r="D27" s="33">
        <f t="shared" si="8"/>
        <v>-39516.4</v>
      </c>
      <c r="E27" s="33">
        <f t="shared" si="8"/>
        <v>-36898.4</v>
      </c>
      <c r="F27" s="33">
        <f t="shared" si="8"/>
        <v>-37373.6</v>
      </c>
      <c r="G27" s="33">
        <f t="shared" si="8"/>
        <v>-18902.4</v>
      </c>
      <c r="H27" s="33">
        <f t="shared" si="8"/>
        <v>-7154.4</v>
      </c>
      <c r="I27" s="33">
        <f t="shared" si="8"/>
        <v>-10586.4</v>
      </c>
      <c r="J27" s="33">
        <f t="shared" si="8"/>
        <v>-8430.4</v>
      </c>
      <c r="K27" s="33">
        <f t="shared" si="8"/>
        <v>-23900.8</v>
      </c>
      <c r="L27" s="33">
        <f t="shared" si="6"/>
        <v>-209290.39999999997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518675.29</v>
      </c>
      <c r="C46" s="41">
        <f aca="true" t="shared" si="11" ref="C46:K46">IF(C17+C25+C38+C47&lt;0,0,C17+C25+C47)</f>
        <v>379735.41</v>
      </c>
      <c r="D46" s="41">
        <f t="shared" si="11"/>
        <v>1138329.9800000002</v>
      </c>
      <c r="E46" s="41">
        <f t="shared" si="11"/>
        <v>934568.32</v>
      </c>
      <c r="F46" s="41">
        <f t="shared" si="11"/>
        <v>793618.88</v>
      </c>
      <c r="G46" s="41">
        <f t="shared" si="11"/>
        <v>616610.73</v>
      </c>
      <c r="H46" s="41">
        <f t="shared" si="11"/>
        <v>285312.32</v>
      </c>
      <c r="I46" s="41">
        <f t="shared" si="11"/>
        <v>408588.51</v>
      </c>
      <c r="J46" s="41">
        <f t="shared" si="11"/>
        <v>512123.3499999999</v>
      </c>
      <c r="K46" s="41">
        <f t="shared" si="11"/>
        <v>659018.58</v>
      </c>
      <c r="L46" s="42">
        <f>SUM(B46:K46)</f>
        <v>6246581.369999999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518675.29</v>
      </c>
      <c r="C52" s="41">
        <f aca="true" t="shared" si="13" ref="C52:J52">SUM(C53:C64)</f>
        <v>379735.39999999997</v>
      </c>
      <c r="D52" s="41">
        <f t="shared" si="13"/>
        <v>1138329.96</v>
      </c>
      <c r="E52" s="41">
        <f t="shared" si="13"/>
        <v>934568.31</v>
      </c>
      <c r="F52" s="41">
        <f t="shared" si="13"/>
        <v>793618.88</v>
      </c>
      <c r="G52" s="41">
        <f t="shared" si="13"/>
        <v>616610.74</v>
      </c>
      <c r="H52" s="41">
        <f t="shared" si="13"/>
        <v>285312.32</v>
      </c>
      <c r="I52" s="41">
        <f>SUM(I53:I67)</f>
        <v>408588.51</v>
      </c>
      <c r="J52" s="41">
        <f t="shared" si="13"/>
        <v>512123.34</v>
      </c>
      <c r="K52" s="41">
        <f>SUM(K53:K66)</f>
        <v>659018.58</v>
      </c>
      <c r="L52" s="46">
        <f>SUM(B52:K52)</f>
        <v>6246581.33</v>
      </c>
      <c r="M52" s="40"/>
    </row>
    <row r="53" spans="1:13" ht="18.75" customHeight="1">
      <c r="A53" s="47" t="s">
        <v>52</v>
      </c>
      <c r="B53" s="48">
        <v>518675.29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518675.29</v>
      </c>
      <c r="M53" s="40"/>
    </row>
    <row r="54" spans="1:12" ht="18.75" customHeight="1">
      <c r="A54" s="47" t="s">
        <v>62</v>
      </c>
      <c r="B54" s="17">
        <v>0</v>
      </c>
      <c r="C54" s="48">
        <v>331736.85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331736.85</v>
      </c>
    </row>
    <row r="55" spans="1:12" ht="18.75" customHeight="1">
      <c r="A55" s="47" t="s">
        <v>63</v>
      </c>
      <c r="B55" s="17">
        <v>0</v>
      </c>
      <c r="C55" s="48">
        <v>47998.55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47998.55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1138329.96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1138329.96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934568.31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934568.31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793618.88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793618.88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616610.74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616610.74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285312.32</v>
      </c>
      <c r="I60" s="17">
        <v>0</v>
      </c>
      <c r="J60" s="17">
        <v>0</v>
      </c>
      <c r="K60" s="17">
        <v>0</v>
      </c>
      <c r="L60" s="46">
        <f t="shared" si="14"/>
        <v>285312.32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512123.34</v>
      </c>
      <c r="K62" s="17">
        <v>0</v>
      </c>
      <c r="L62" s="46">
        <f t="shared" si="14"/>
        <v>512123.34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404044.29</v>
      </c>
      <c r="L63" s="46">
        <f t="shared" si="14"/>
        <v>404044.29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254974.29</v>
      </c>
      <c r="L64" s="46">
        <f t="shared" si="14"/>
        <v>254974.29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408588.51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2020-06-18T12:27:15Z</dcterms:modified>
  <cp:category/>
  <cp:version/>
  <cp:contentType/>
  <cp:contentStatus/>
</cp:coreProperties>
</file>