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<sst xmlns="http://schemas.openxmlformats.org/spreadsheetml/2006/main" count="77" uniqueCount="76">
  <si>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</si>
  <si>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</si>
  <si>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</si>
  <si>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</si>
  <si>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</si>
  <si>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</si>
  <si>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</si>
  <si>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</si>
  <si>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</si>
  <si>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</si>
  <si>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</si>
  <si>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</si>
  <si>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</si>
  <si>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</si>
  <si>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</si>
  <si>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</si>
  <si>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</si>
  <si>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</si>
  <si>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</si>
  <si>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</si>
  <si>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</si>
  <si>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</si>
  <si>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</si>
  <si>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</si>
  <si>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</si>
  <si>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</si>
  <si>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</si>
  <si>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</si>
  <si>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</si>
  <si>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</si>
  <si>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</si>
  <si>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</si>
  <si>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</si>
  <si>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</si>
  <si>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</si>
  <si>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</si>
  <si>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</si>
  <si>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</si>
  <si>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</si>
  <si>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</si>
  <si>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</si>
  <si>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</si>
  <si>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</si>
  <si>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</si>
  <si>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</si>
  <si>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</si>
  <si>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</si>
  <si>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</si>
  <si>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</si>
  <si>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</si>
  <si>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</si>
  <si>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</si>
  <si>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</si>
  <si>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</si>
  <si>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</si>
  <si>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</si>
  <si>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</si>
  <si>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</si>
  <si>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</si>
  <si>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</si>
  <si>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</si>
  <si>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</si>
  <si>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</si>
  <si>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</si>
  <si>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</si>
  <si>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</si>
  <si>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</si>
  <si>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</si>
  <si>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</si>
  <si>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</si>
  <si>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</si>
  <si>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</si>
  <si>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</si>
  <si>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</si>
  <si>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10/06/20 - VENCIMENTO 18/06/20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</si>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</sst>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54">
      <selection activeCell="A54" sqref="A54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41918</v>
      </c>
      <c r="C7" s="10">
        <f>C8+C11</f>
        <v>56066</v>
      </c>
      <c r="D7" s="10">
        <f aca="true" t="shared" si="0" ref="D7:K7">D8+D11</f>
        <v>139255</v>
      </c>
      <c r="E7" s="10">
        <f t="shared" si="0"/>
        <v>141430</v>
      </c>
      <c r="F7" s="10">
        <f t="shared" si="0"/>
        <v>165242</v>
      </c>
      <c r="G7" s="10">
        <f t="shared" si="0"/>
        <v>68694</v>
      </c>
      <c r="H7" s="10">
        <f t="shared" si="0"/>
        <v>29780</v>
      </c>
      <c r="I7" s="10">
        <f t="shared" si="0"/>
        <v>59121</v>
      </c>
      <c r="J7" s="10">
        <f t="shared" si="0"/>
        <v>43151</v>
      </c>
      <c r="K7" s="10">
        <f t="shared" si="0"/>
        <v>104863</v>
      </c>
      <c r="L7" s="10">
        <f>SUM(B7:K7)</f>
        <v>849520</v>
      </c>
      <c r="M7" s="11"/>
    </row>
    <row r="8" spans="1:13" ht="17.25" customHeight="1">
      <c r="A8" s="12" t="s">
        <v>18</v>
      </c>
      <c r="B8" s="13">
        <f>B9+B10</f>
        <v>2794</v>
      </c>
      <c r="C8" s="13">
        <f aca="true" t="shared" si="1" ref="C8:K8">C9+C10</f>
        <v>3975</v>
      </c>
      <c r="D8" s="13">
        <f t="shared" si="1"/>
        <v>9546</v>
      </c>
      <c r="E8" s="13">
        <f t="shared" si="1"/>
        <v>9068</v>
      </c>
      <c r="F8" s="13">
        <f t="shared" si="1"/>
        <v>9337</v>
      </c>
      <c r="G8" s="13">
        <f t="shared" si="1"/>
        <v>4518</v>
      </c>
      <c r="H8" s="13">
        <f t="shared" si="1"/>
        <v>1639</v>
      </c>
      <c r="I8" s="13">
        <f t="shared" si="1"/>
        <v>2592</v>
      </c>
      <c r="J8" s="13">
        <f t="shared" si="1"/>
        <v>2212</v>
      </c>
      <c r="K8" s="13">
        <f t="shared" si="1"/>
        <v>5979</v>
      </c>
      <c r="L8" s="13">
        <f>SUM(B8:K8)</f>
        <v>51660</v>
      </c>
      <c r="M8"/>
    </row>
    <row r="9" spans="1:13" ht="17.25" customHeight="1">
      <c r="A9" s="14" t="s">
        <v>19</v>
      </c>
      <c r="B9" s="15">
        <v>2793</v>
      </c>
      <c r="C9" s="15">
        <v>3975</v>
      </c>
      <c r="D9" s="15">
        <v>9546</v>
      </c>
      <c r="E9" s="15">
        <v>9068</v>
      </c>
      <c r="F9" s="15">
        <v>9337</v>
      </c>
      <c r="G9" s="15">
        <v>4518</v>
      </c>
      <c r="H9" s="15">
        <v>1639</v>
      </c>
      <c r="I9" s="15">
        <v>2592</v>
      </c>
      <c r="J9" s="15">
        <v>2212</v>
      </c>
      <c r="K9" s="15">
        <v>5979</v>
      </c>
      <c r="L9" s="13">
        <f>SUM(B9:K9)</f>
        <v>51659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39124</v>
      </c>
      <c r="C11" s="15">
        <v>52091</v>
      </c>
      <c r="D11" s="15">
        <v>129709</v>
      </c>
      <c r="E11" s="15">
        <v>132362</v>
      </c>
      <c r="F11" s="15">
        <v>155905</v>
      </c>
      <c r="G11" s="15">
        <v>64176</v>
      </c>
      <c r="H11" s="15">
        <v>28141</v>
      </c>
      <c r="I11" s="15">
        <v>56529</v>
      </c>
      <c r="J11" s="15">
        <v>40939</v>
      </c>
      <c r="K11" s="15">
        <v>98884</v>
      </c>
      <c r="L11" s="13">
        <f>SUM(B11:K11)</f>
        <v>797860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2.481685200151765</v>
      </c>
      <c r="C15" s="22">
        <v>2.615479077412816</v>
      </c>
      <c r="D15" s="22">
        <v>2.467796836674388</v>
      </c>
      <c r="E15" s="22">
        <v>2.0182381748238</v>
      </c>
      <c r="F15" s="22">
        <v>1.700344361270974</v>
      </c>
      <c r="G15" s="22">
        <v>2.755263915893112</v>
      </c>
      <c r="H15" s="22">
        <v>2.646257656386826</v>
      </c>
      <c r="I15" s="22">
        <v>2.402695947383657</v>
      </c>
      <c r="J15" s="22">
        <v>3.706498324348207</v>
      </c>
      <c r="K15" s="22">
        <v>2.44568196717789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602563.8099999999</v>
      </c>
      <c r="C17" s="25">
        <f aca="true" t="shared" si="2" ref="C17:L17">C18+C19+C20+C21+C22</f>
        <v>461126.52999999997</v>
      </c>
      <c r="D17" s="25">
        <f t="shared" si="2"/>
        <v>1291079.7</v>
      </c>
      <c r="E17" s="25">
        <f t="shared" si="2"/>
        <v>1084865.79</v>
      </c>
      <c r="F17" s="25">
        <f t="shared" si="2"/>
        <v>955434.0499999999</v>
      </c>
      <c r="G17" s="25">
        <f t="shared" si="2"/>
        <v>707067.5</v>
      </c>
      <c r="H17" s="25">
        <f t="shared" si="2"/>
        <v>325352.24</v>
      </c>
      <c r="I17" s="25">
        <f t="shared" si="2"/>
        <v>476476.92000000004</v>
      </c>
      <c r="J17" s="25">
        <f t="shared" si="2"/>
        <v>587650.64</v>
      </c>
      <c r="K17" s="25">
        <f t="shared" si="2"/>
        <v>767447.4800000001</v>
      </c>
      <c r="L17" s="25">
        <f t="shared" si="2"/>
        <v>7259064.66</v>
      </c>
      <c r="M17"/>
    </row>
    <row r="18" spans="1:13" ht="17.25" customHeight="1">
      <c r="A18" s="26" t="s">
        <v>25</v>
      </c>
      <c r="B18" s="33">
        <f aca="true" t="shared" si="3" ref="B18:K18">ROUND(B13*B7,2)</f>
        <v>241292.58</v>
      </c>
      <c r="C18" s="33">
        <f t="shared" si="3"/>
        <v>173894.31</v>
      </c>
      <c r="D18" s="33">
        <f t="shared" si="3"/>
        <v>514380.12</v>
      </c>
      <c r="E18" s="33">
        <f t="shared" si="3"/>
        <v>528325.91</v>
      </c>
      <c r="F18" s="33">
        <f t="shared" si="3"/>
        <v>546422.25</v>
      </c>
      <c r="G18" s="33">
        <f t="shared" si="3"/>
        <v>249613.39</v>
      </c>
      <c r="H18" s="33">
        <f t="shared" si="3"/>
        <v>119227.21</v>
      </c>
      <c r="I18" s="33">
        <f t="shared" si="3"/>
        <v>196595.06</v>
      </c>
      <c r="J18" s="33">
        <f t="shared" si="3"/>
        <v>154497.84</v>
      </c>
      <c r="K18" s="33">
        <f t="shared" si="3"/>
        <v>306546.01</v>
      </c>
      <c r="L18" s="33">
        <f>SUM(B18:K18)</f>
        <v>3030794.6799999997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357519.64</v>
      </c>
      <c r="C19" s="33">
        <f t="shared" si="4"/>
        <v>280922.62</v>
      </c>
      <c r="D19" s="33">
        <f t="shared" si="4"/>
        <v>755005.51</v>
      </c>
      <c r="E19" s="33">
        <f t="shared" si="4"/>
        <v>537961.61</v>
      </c>
      <c r="F19" s="33">
        <f t="shared" si="4"/>
        <v>382683.74</v>
      </c>
      <c r="G19" s="33">
        <f t="shared" si="4"/>
        <v>438137.38</v>
      </c>
      <c r="H19" s="33">
        <f t="shared" si="4"/>
        <v>196278.71</v>
      </c>
      <c r="I19" s="33">
        <f t="shared" si="4"/>
        <v>275763.09</v>
      </c>
      <c r="J19" s="33">
        <f t="shared" si="4"/>
        <v>418148.15</v>
      </c>
      <c r="K19" s="33">
        <f t="shared" si="4"/>
        <v>443168.04</v>
      </c>
      <c r="L19" s="33">
        <f>SUM(B19:K19)</f>
        <v>4085588.4899999998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-12289.2</v>
      </c>
      <c r="C25" s="33">
        <f t="shared" si="5"/>
        <v>-17490</v>
      </c>
      <c r="D25" s="33">
        <f t="shared" si="5"/>
        <v>-42002.4</v>
      </c>
      <c r="E25" s="33">
        <f t="shared" si="5"/>
        <v>-39899.2</v>
      </c>
      <c r="F25" s="33">
        <f t="shared" si="5"/>
        <v>-41082.8</v>
      </c>
      <c r="G25" s="33">
        <f t="shared" si="5"/>
        <v>-19879.2</v>
      </c>
      <c r="H25" s="33">
        <f t="shared" si="5"/>
        <v>-7211.6</v>
      </c>
      <c r="I25" s="33">
        <f t="shared" si="5"/>
        <v>-18816.559999999998</v>
      </c>
      <c r="J25" s="33">
        <f t="shared" si="5"/>
        <v>-9732.8</v>
      </c>
      <c r="K25" s="33">
        <f t="shared" si="5"/>
        <v>-26307.6</v>
      </c>
      <c r="L25" s="33">
        <f aca="true" t="shared" si="6" ref="L25:L31">SUM(B25:K25)</f>
        <v>-234711.36000000002</v>
      </c>
      <c r="M25"/>
    </row>
    <row r="26" spans="1:13" ht="18.75" customHeight="1">
      <c r="A26" s="27" t="s">
        <v>31</v>
      </c>
      <c r="B26" s="33">
        <f>B27+B28+B29+B30</f>
        <v>-12289.2</v>
      </c>
      <c r="C26" s="33">
        <f aca="true" t="shared" si="7" ref="C26:K26">C27+C28+C29+C30</f>
        <v>-17490</v>
      </c>
      <c r="D26" s="33">
        <f t="shared" si="7"/>
        <v>-42002.4</v>
      </c>
      <c r="E26" s="33">
        <f t="shared" si="7"/>
        <v>-39899.2</v>
      </c>
      <c r="F26" s="33">
        <f t="shared" si="7"/>
        <v>-41082.8</v>
      </c>
      <c r="G26" s="33">
        <f t="shared" si="7"/>
        <v>-19879.2</v>
      </c>
      <c r="H26" s="33">
        <f t="shared" si="7"/>
        <v>-7211.6</v>
      </c>
      <c r="I26" s="33">
        <f t="shared" si="7"/>
        <v>-18816.559999999998</v>
      </c>
      <c r="J26" s="33">
        <f t="shared" si="7"/>
        <v>-9732.8</v>
      </c>
      <c r="K26" s="33">
        <f t="shared" si="7"/>
        <v>-26307.6</v>
      </c>
      <c r="L26" s="33">
        <f t="shared" si="6"/>
        <v>-234711.36000000002</v>
      </c>
      <c r="M26"/>
    </row>
    <row r="27" spans="1:13" s="36" customFormat="1" ht="18.75" customHeight="1">
      <c r="A27" s="34" t="s">
        <v>59</v>
      </c>
      <c r="B27" s="33">
        <f>-ROUND((B9)*$E$3,2)</f>
        <v>-12289.2</v>
      </c>
      <c r="C27" s="33">
        <f aca="true" t="shared" si="8" ref="C27:K27">-ROUND((C9)*$E$3,2)</f>
        <v>-17490</v>
      </c>
      <c r="D27" s="33">
        <f t="shared" si="8"/>
        <v>-42002.4</v>
      </c>
      <c r="E27" s="33">
        <f t="shared" si="8"/>
        <v>-39899.2</v>
      </c>
      <c r="F27" s="33">
        <f t="shared" si="8"/>
        <v>-41082.8</v>
      </c>
      <c r="G27" s="33">
        <f t="shared" si="8"/>
        <v>-19879.2</v>
      </c>
      <c r="H27" s="33">
        <f t="shared" si="8"/>
        <v>-7211.6</v>
      </c>
      <c r="I27" s="33">
        <f t="shared" si="8"/>
        <v>-11404.8</v>
      </c>
      <c r="J27" s="33">
        <f t="shared" si="8"/>
        <v>-9732.8</v>
      </c>
      <c r="K27" s="33">
        <f t="shared" si="8"/>
        <v>-26307.6</v>
      </c>
      <c r="L27" s="33">
        <f t="shared" si="6"/>
        <v>-227299.6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-7411.76</v>
      </c>
      <c r="J30" s="17">
        <v>0</v>
      </c>
      <c r="K30" s="17">
        <v>0</v>
      </c>
      <c r="L30" s="33">
        <f t="shared" si="6"/>
        <v>-7411.76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590274.61</v>
      </c>
      <c r="C46" s="41">
        <f aca="true" t="shared" si="11" ref="C46:K46">IF(C17+C25+C38+C47&lt;0,0,C17+C25+C47)</f>
        <v>443636.52999999997</v>
      </c>
      <c r="D46" s="41">
        <f t="shared" si="11"/>
        <v>1249077.3</v>
      </c>
      <c r="E46" s="41">
        <f t="shared" si="11"/>
        <v>1044966.5900000001</v>
      </c>
      <c r="F46" s="41">
        <f t="shared" si="11"/>
        <v>914351.2499999999</v>
      </c>
      <c r="G46" s="41">
        <f t="shared" si="11"/>
        <v>687188.3</v>
      </c>
      <c r="H46" s="41">
        <f t="shared" si="11"/>
        <v>318140.64</v>
      </c>
      <c r="I46" s="41">
        <f t="shared" si="11"/>
        <v>457660.36000000004</v>
      </c>
      <c r="J46" s="41">
        <f t="shared" si="11"/>
        <v>577917.84</v>
      </c>
      <c r="K46" s="41">
        <f t="shared" si="11"/>
        <v>741139.8800000001</v>
      </c>
      <c r="L46" s="42">
        <f>SUM(B46:K46)</f>
        <v>7024353.3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590274.62</v>
      </c>
      <c r="C52" s="41">
        <f aca="true" t="shared" si="13" ref="C52:J52">SUM(C53:C64)</f>
        <v>443636.52</v>
      </c>
      <c r="D52" s="41">
        <f t="shared" si="13"/>
        <v>1249077.3</v>
      </c>
      <c r="E52" s="41">
        <f t="shared" si="13"/>
        <v>1044966.58</v>
      </c>
      <c r="F52" s="41">
        <f t="shared" si="13"/>
        <v>914351.24</v>
      </c>
      <c r="G52" s="41">
        <f t="shared" si="13"/>
        <v>687188.29</v>
      </c>
      <c r="H52" s="41">
        <f t="shared" si="13"/>
        <v>318140.63</v>
      </c>
      <c r="I52" s="41">
        <f>SUM(I53:I67)</f>
        <v>457660.37</v>
      </c>
      <c r="J52" s="41">
        <f t="shared" si="13"/>
        <v>577917.84</v>
      </c>
      <c r="K52" s="41">
        <f>SUM(K53:K66)</f>
        <v>741139.87</v>
      </c>
      <c r="L52" s="46">
        <f>SUM(B52:K52)</f>
        <v>7024353.26</v>
      </c>
      <c r="M52" s="40"/>
    </row>
    <row r="53" spans="1:13" ht="18.75" customHeight="1">
      <c r="A53" s="47" t="s">
        <v>52</v>
      </c>
      <c r="B53" s="48">
        <v>590274.62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590274.62</v>
      </c>
      <c r="M53" s="40"/>
    </row>
    <row r="54" spans="1:12" ht="18.75" customHeight="1">
      <c r="A54" s="47" t="s">
        <v>62</v>
      </c>
      <c r="B54" s="17">
        <v>0</v>
      </c>
      <c r="C54" s="48">
        <v>387560.86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387560.86</v>
      </c>
    </row>
    <row r="55" spans="1:12" ht="18.75" customHeight="1">
      <c r="A55" s="47" t="s">
        <v>63</v>
      </c>
      <c r="B55" s="17">
        <v>0</v>
      </c>
      <c r="C55" s="48">
        <v>56075.66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56075.66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1249077.3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1249077.3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1044966.58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1044966.58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914351.24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914351.24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687188.29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687188.29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318140.63</v>
      </c>
      <c r="I60" s="17">
        <v>0</v>
      </c>
      <c r="J60" s="17">
        <v>0</v>
      </c>
      <c r="K60" s="17">
        <v>0</v>
      </c>
      <c r="L60" s="46">
        <f t="shared" si="14"/>
        <v>318140.63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577917.84</v>
      </c>
      <c r="K62" s="17">
        <v>0</v>
      </c>
      <c r="L62" s="46">
        <f t="shared" si="14"/>
        <v>577917.84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455282.22</v>
      </c>
      <c r="L63" s="46">
        <f t="shared" si="14"/>
        <v>455282.22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285857.65</v>
      </c>
      <c r="L64" s="46">
        <f t="shared" si="14"/>
        <v>285857.65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457660.37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2020-06-18T12:26:25Z</dcterms:modified>
  <cp:category/>
  <cp:version/>
  <cp:contentType/>
  <cp:contentStatus/>
</cp:coreProperties>
</file>