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<sst xmlns="http://schemas.openxmlformats.org/spreadsheetml/2006/main" count="77" uniqueCount="76">
  <si>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</si>
  <si>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</si>
  <si>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</si>
  <si>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</si>
  <si>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</si>
  <si>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</si>
  <si>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</si>
  <si>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</si>
  <si>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</si>
  <si>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</si>
  <si>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</si>
  <si>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</si>
  <si>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</si>
  <si>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</si>
  <si>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</si>
  <si>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</si>
  <si>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</si>
  <si>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</si>
  <si>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</si>
  <si>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</si>
  <si>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</si>
  <si>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</si>
  <si>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</si>
  <si>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</si>
  <si>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</si>
  <si>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</si>
  <si>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</si>
  <si>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</si>
  <si>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</si>
  <si>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</si>
  <si>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</si>
  <si>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</si>
  <si>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</si>
  <si>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</si>
  <si>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</si>
  <si>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</si>
  <si>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</si>
  <si>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</si>
  <si>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</si>
  <si>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</si>
  <si>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</si>
  <si>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</si>
  <si>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</si>
  <si>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</si>
  <si>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</si>
  <si>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</si>
  <si>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</si>
  <si>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</si>
  <si>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</si>
  <si>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</si>
  <si>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</si>
  <si>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</si>
  <si>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</si>
  <si>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</si>
  <si>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</si>
  <si>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</si>
  <si>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</si>
  <si>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</si>
  <si>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</si>
  <si>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</si>
  <si>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</si>
  <si>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</si>
  <si>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</si>
  <si>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</si>
  <si>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</si>
  <si>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</si>
  <si>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</si>
  <si>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</si>
  <si>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</si>
  <si>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</si>
  <si>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</si>
  <si>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</si>
  <si>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</si>
  <si>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</si>
  <si>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09/06/20 - VENCIMENTO 17/06/20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</si>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</sst>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36338</v>
      </c>
      <c r="C7" s="10">
        <f>C8+C11</f>
        <v>52354</v>
      </c>
      <c r="D7" s="10">
        <f aca="true" t="shared" si="0" ref="D7:K7">D8+D11</f>
        <v>131220</v>
      </c>
      <c r="E7" s="10">
        <f t="shared" si="0"/>
        <v>134447</v>
      </c>
      <c r="F7" s="10">
        <f t="shared" si="0"/>
        <v>157601</v>
      </c>
      <c r="G7" s="10">
        <f t="shared" si="0"/>
        <v>64479</v>
      </c>
      <c r="H7" s="10">
        <f t="shared" si="0"/>
        <v>26443</v>
      </c>
      <c r="I7" s="10">
        <f t="shared" si="0"/>
        <v>58750</v>
      </c>
      <c r="J7" s="10">
        <f t="shared" si="0"/>
        <v>41157</v>
      </c>
      <c r="K7" s="10">
        <f t="shared" si="0"/>
        <v>95875</v>
      </c>
      <c r="L7" s="10">
        <f>SUM(B7:K7)</f>
        <v>798664</v>
      </c>
      <c r="M7" s="11"/>
    </row>
    <row r="8" spans="1:13" ht="17.25" customHeight="1">
      <c r="A8" s="12" t="s">
        <v>18</v>
      </c>
      <c r="B8" s="13">
        <f>B9+B10</f>
        <v>2455</v>
      </c>
      <c r="C8" s="13">
        <f aca="true" t="shared" si="1" ref="C8:K8">C9+C10</f>
        <v>3666</v>
      </c>
      <c r="D8" s="13">
        <f t="shared" si="1"/>
        <v>9255</v>
      </c>
      <c r="E8" s="13">
        <f t="shared" si="1"/>
        <v>8635</v>
      </c>
      <c r="F8" s="13">
        <f t="shared" si="1"/>
        <v>8906</v>
      </c>
      <c r="G8" s="13">
        <f t="shared" si="1"/>
        <v>4486</v>
      </c>
      <c r="H8" s="13">
        <f t="shared" si="1"/>
        <v>1440</v>
      </c>
      <c r="I8" s="13">
        <f t="shared" si="1"/>
        <v>2646</v>
      </c>
      <c r="J8" s="13">
        <f t="shared" si="1"/>
        <v>2025</v>
      </c>
      <c r="K8" s="13">
        <f t="shared" si="1"/>
        <v>5396</v>
      </c>
      <c r="L8" s="13">
        <f>SUM(B8:K8)</f>
        <v>48910</v>
      </c>
      <c r="M8"/>
    </row>
    <row r="9" spans="1:13" ht="17.25" customHeight="1">
      <c r="A9" s="14" t="s">
        <v>19</v>
      </c>
      <c r="B9" s="15">
        <v>2455</v>
      </c>
      <c r="C9" s="15">
        <v>3666</v>
      </c>
      <c r="D9" s="15">
        <v>9255</v>
      </c>
      <c r="E9" s="15">
        <v>8635</v>
      </c>
      <c r="F9" s="15">
        <v>8906</v>
      </c>
      <c r="G9" s="15">
        <v>4486</v>
      </c>
      <c r="H9" s="15">
        <v>1440</v>
      </c>
      <c r="I9" s="15">
        <v>2646</v>
      </c>
      <c r="J9" s="15">
        <v>2025</v>
      </c>
      <c r="K9" s="15">
        <v>5396</v>
      </c>
      <c r="L9" s="13">
        <f>SUM(B9:K9)</f>
        <v>48910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33883</v>
      </c>
      <c r="C11" s="15">
        <v>48688</v>
      </c>
      <c r="D11" s="15">
        <v>121965</v>
      </c>
      <c r="E11" s="15">
        <v>125812</v>
      </c>
      <c r="F11" s="15">
        <v>148695</v>
      </c>
      <c r="G11" s="15">
        <v>59993</v>
      </c>
      <c r="H11" s="15">
        <v>25003</v>
      </c>
      <c r="I11" s="15">
        <v>56104</v>
      </c>
      <c r="J11" s="15">
        <v>39132</v>
      </c>
      <c r="K11" s="15">
        <v>90479</v>
      </c>
      <c r="L11" s="13">
        <f>SUM(B11:K11)</f>
        <v>749754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1.153188454309008</v>
      </c>
      <c r="C15" s="22">
        <v>1.780310740567906</v>
      </c>
      <c r="D15" s="22">
        <v>2.038563559465846</v>
      </c>
      <c r="E15" s="22">
        <v>1.618328388786622</v>
      </c>
      <c r="F15" s="22">
        <v>1.430148370285964</v>
      </c>
      <c r="G15" s="22">
        <v>1.974294141441584</v>
      </c>
      <c r="H15" s="22">
        <v>2.10774498941819</v>
      </c>
      <c r="I15" s="22">
        <v>1.387503067702046</v>
      </c>
      <c r="J15" s="22">
        <v>2.066183635518335</v>
      </c>
      <c r="K15" s="22">
        <v>1.819357842323367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244966.81999999998</v>
      </c>
      <c r="C17" s="25">
        <f aca="true" t="shared" si="2" ref="C17:L17">C18+C19+C20+C21+C22</f>
        <v>295398.54</v>
      </c>
      <c r="D17" s="25">
        <f t="shared" si="2"/>
        <v>1009786.72</v>
      </c>
      <c r="E17" s="25">
        <f t="shared" si="2"/>
        <v>831367.8600000001</v>
      </c>
      <c r="F17" s="25">
        <f t="shared" si="2"/>
        <v>771657.0199999999</v>
      </c>
      <c r="G17" s="25">
        <f t="shared" si="2"/>
        <v>481888.6</v>
      </c>
      <c r="H17" s="25">
        <f t="shared" si="2"/>
        <v>232987.36</v>
      </c>
      <c r="I17" s="25">
        <f t="shared" si="2"/>
        <v>275183.28</v>
      </c>
      <c r="J17" s="25">
        <f t="shared" si="2"/>
        <v>319474.41</v>
      </c>
      <c r="K17" s="25">
        <f t="shared" si="2"/>
        <v>527647.38</v>
      </c>
      <c r="L17" s="25">
        <f t="shared" si="2"/>
        <v>4990357.99</v>
      </c>
      <c r="M17"/>
    </row>
    <row r="18" spans="1:13" ht="17.25" customHeight="1">
      <c r="A18" s="26" t="s">
        <v>25</v>
      </c>
      <c r="B18" s="33">
        <f aca="true" t="shared" si="3" ref="B18:K18">ROUND(B13*B7,2)</f>
        <v>209172.43</v>
      </c>
      <c r="C18" s="33">
        <f t="shared" si="3"/>
        <v>162381.17</v>
      </c>
      <c r="D18" s="33">
        <f t="shared" si="3"/>
        <v>484700.44</v>
      </c>
      <c r="E18" s="33">
        <f t="shared" si="3"/>
        <v>502240.21</v>
      </c>
      <c r="F18" s="33">
        <f t="shared" si="3"/>
        <v>521154.99</v>
      </c>
      <c r="G18" s="33">
        <f t="shared" si="3"/>
        <v>234297.34</v>
      </c>
      <c r="H18" s="33">
        <f t="shared" si="3"/>
        <v>105867.19</v>
      </c>
      <c r="I18" s="33">
        <f t="shared" si="3"/>
        <v>195361.38</v>
      </c>
      <c r="J18" s="33">
        <f t="shared" si="3"/>
        <v>147358.52</v>
      </c>
      <c r="K18" s="33">
        <f t="shared" si="3"/>
        <v>280271.39</v>
      </c>
      <c r="L18" s="33">
        <f>SUM(B18:K18)</f>
        <v>2842805.06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32042.8</v>
      </c>
      <c r="C19" s="33">
        <f t="shared" si="4"/>
        <v>126707.77</v>
      </c>
      <c r="D19" s="33">
        <f t="shared" si="4"/>
        <v>503392.21</v>
      </c>
      <c r="E19" s="33">
        <f t="shared" si="4"/>
        <v>310549.38</v>
      </c>
      <c r="F19" s="33">
        <f t="shared" si="4"/>
        <v>224173.97</v>
      </c>
      <c r="G19" s="33">
        <f t="shared" si="4"/>
        <v>228274.53</v>
      </c>
      <c r="H19" s="33">
        <f t="shared" si="4"/>
        <v>117273.85</v>
      </c>
      <c r="I19" s="33">
        <f t="shared" si="4"/>
        <v>75703.13</v>
      </c>
      <c r="J19" s="33">
        <f t="shared" si="4"/>
        <v>157111.24</v>
      </c>
      <c r="K19" s="33">
        <f t="shared" si="4"/>
        <v>229642.56</v>
      </c>
      <c r="L19" s="33">
        <f>SUM(B19:K19)</f>
        <v>2004871.4400000002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-10802</v>
      </c>
      <c r="C25" s="33">
        <f t="shared" si="5"/>
        <v>-16130.4</v>
      </c>
      <c r="D25" s="33">
        <f t="shared" si="5"/>
        <v>-40722</v>
      </c>
      <c r="E25" s="33">
        <f t="shared" si="5"/>
        <v>-37994</v>
      </c>
      <c r="F25" s="33">
        <f t="shared" si="5"/>
        <v>-39186.4</v>
      </c>
      <c r="G25" s="33">
        <f t="shared" si="5"/>
        <v>-19738.4</v>
      </c>
      <c r="H25" s="33">
        <f t="shared" si="5"/>
        <v>-6336</v>
      </c>
      <c r="I25" s="33">
        <f t="shared" si="5"/>
        <v>-20955.989999999998</v>
      </c>
      <c r="J25" s="33">
        <f t="shared" si="5"/>
        <v>-8910</v>
      </c>
      <c r="K25" s="33">
        <f t="shared" si="5"/>
        <v>-23742.4</v>
      </c>
      <c r="L25" s="33">
        <f aca="true" t="shared" si="6" ref="L25:L31">SUM(B25:K25)</f>
        <v>-224517.58999999997</v>
      </c>
      <c r="M25"/>
    </row>
    <row r="26" spans="1:13" ht="18.75" customHeight="1">
      <c r="A26" s="27" t="s">
        <v>31</v>
      </c>
      <c r="B26" s="33">
        <f>B27+B28+B29+B30</f>
        <v>-10802</v>
      </c>
      <c r="C26" s="33">
        <f aca="true" t="shared" si="7" ref="C26:K26">C27+C28+C29+C30</f>
        <v>-16130.4</v>
      </c>
      <c r="D26" s="33">
        <f t="shared" si="7"/>
        <v>-40722</v>
      </c>
      <c r="E26" s="33">
        <f t="shared" si="7"/>
        <v>-37994</v>
      </c>
      <c r="F26" s="33">
        <f t="shared" si="7"/>
        <v>-39186.4</v>
      </c>
      <c r="G26" s="33">
        <f t="shared" si="7"/>
        <v>-19738.4</v>
      </c>
      <c r="H26" s="33">
        <f t="shared" si="7"/>
        <v>-6336</v>
      </c>
      <c r="I26" s="33">
        <f t="shared" si="7"/>
        <v>-20955.989999999998</v>
      </c>
      <c r="J26" s="33">
        <f t="shared" si="7"/>
        <v>-8910</v>
      </c>
      <c r="K26" s="33">
        <f t="shared" si="7"/>
        <v>-23742.4</v>
      </c>
      <c r="L26" s="33">
        <f t="shared" si="6"/>
        <v>-224517.58999999997</v>
      </c>
      <c r="M26"/>
    </row>
    <row r="27" spans="1:13" s="36" customFormat="1" ht="18.75" customHeight="1">
      <c r="A27" s="34" t="s">
        <v>59</v>
      </c>
      <c r="B27" s="33">
        <f>-ROUND((B9)*$E$3,2)</f>
        <v>-10802</v>
      </c>
      <c r="C27" s="33">
        <f aca="true" t="shared" si="8" ref="C27:K27">-ROUND((C9)*$E$3,2)</f>
        <v>-16130.4</v>
      </c>
      <c r="D27" s="33">
        <f t="shared" si="8"/>
        <v>-40722</v>
      </c>
      <c r="E27" s="33">
        <f t="shared" si="8"/>
        <v>-37994</v>
      </c>
      <c r="F27" s="33">
        <f t="shared" si="8"/>
        <v>-39186.4</v>
      </c>
      <c r="G27" s="33">
        <f t="shared" si="8"/>
        <v>-19738.4</v>
      </c>
      <c r="H27" s="33">
        <f t="shared" si="8"/>
        <v>-6336</v>
      </c>
      <c r="I27" s="33">
        <f t="shared" si="8"/>
        <v>-11642.4</v>
      </c>
      <c r="J27" s="33">
        <f t="shared" si="8"/>
        <v>-8910</v>
      </c>
      <c r="K27" s="33">
        <f t="shared" si="8"/>
        <v>-23742.4</v>
      </c>
      <c r="L27" s="33">
        <f t="shared" si="6"/>
        <v>-215203.99999999997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-11.26</v>
      </c>
      <c r="J29" s="17">
        <v>0</v>
      </c>
      <c r="K29" s="17">
        <v>0</v>
      </c>
      <c r="L29" s="33">
        <f t="shared" si="6"/>
        <v>-11.26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-9302.33</v>
      </c>
      <c r="J30" s="17">
        <v>0</v>
      </c>
      <c r="K30" s="17">
        <v>0</v>
      </c>
      <c r="L30" s="33">
        <f t="shared" si="6"/>
        <v>-9302.33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234164.81999999998</v>
      </c>
      <c r="C46" s="41">
        <f aca="true" t="shared" si="11" ref="C46:K46">IF(C17+C25+C38+C47&lt;0,0,C17+C25+C47)</f>
        <v>279268.13999999996</v>
      </c>
      <c r="D46" s="41">
        <f t="shared" si="11"/>
        <v>969064.72</v>
      </c>
      <c r="E46" s="41">
        <f t="shared" si="11"/>
        <v>793373.8600000001</v>
      </c>
      <c r="F46" s="41">
        <f t="shared" si="11"/>
        <v>732470.6199999999</v>
      </c>
      <c r="G46" s="41">
        <f t="shared" si="11"/>
        <v>462150.19999999995</v>
      </c>
      <c r="H46" s="41">
        <f t="shared" si="11"/>
        <v>226651.36</v>
      </c>
      <c r="I46" s="41">
        <f t="shared" si="11"/>
        <v>254227.29000000004</v>
      </c>
      <c r="J46" s="41">
        <f t="shared" si="11"/>
        <v>310564.41</v>
      </c>
      <c r="K46" s="41">
        <f t="shared" si="11"/>
        <v>503904.98</v>
      </c>
      <c r="L46" s="42">
        <f>SUM(B46:K46)</f>
        <v>4765840.4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234164.82</v>
      </c>
      <c r="C52" s="41">
        <f aca="true" t="shared" si="13" ref="C52:J52">SUM(C53:C64)</f>
        <v>279268.13</v>
      </c>
      <c r="D52" s="41">
        <f t="shared" si="13"/>
        <v>969064.72</v>
      </c>
      <c r="E52" s="41">
        <f t="shared" si="13"/>
        <v>793373.87</v>
      </c>
      <c r="F52" s="41">
        <f t="shared" si="13"/>
        <v>732470.61</v>
      </c>
      <c r="G52" s="41">
        <f t="shared" si="13"/>
        <v>462150.2</v>
      </c>
      <c r="H52" s="41">
        <f t="shared" si="13"/>
        <v>226651.37</v>
      </c>
      <c r="I52" s="41">
        <f>SUM(I53:I67)</f>
        <v>254227.29</v>
      </c>
      <c r="J52" s="41">
        <f t="shared" si="13"/>
        <v>310564.41</v>
      </c>
      <c r="K52" s="41">
        <f>SUM(K53:K66)</f>
        <v>503904.98</v>
      </c>
      <c r="L52" s="46">
        <f>SUM(B52:K52)</f>
        <v>4765840.4</v>
      </c>
      <c r="M52" s="40"/>
    </row>
    <row r="53" spans="1:13" ht="18.75" customHeight="1">
      <c r="A53" s="47" t="s">
        <v>52</v>
      </c>
      <c r="B53" s="48">
        <v>234164.82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234164.82</v>
      </c>
      <c r="M53" s="40"/>
    </row>
    <row r="54" spans="1:12" ht="18.75" customHeight="1">
      <c r="A54" s="47" t="s">
        <v>62</v>
      </c>
      <c r="B54" s="17">
        <v>0</v>
      </c>
      <c r="C54" s="48">
        <v>243689.37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243689.37</v>
      </c>
    </row>
    <row r="55" spans="1:12" ht="18.75" customHeight="1">
      <c r="A55" s="47" t="s">
        <v>63</v>
      </c>
      <c r="B55" s="17">
        <v>0</v>
      </c>
      <c r="C55" s="48">
        <v>35578.76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35578.76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969064.72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969064.72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793373.87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793373.87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732470.61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732470.61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462150.2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462150.2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226651.37</v>
      </c>
      <c r="I60" s="17">
        <v>0</v>
      </c>
      <c r="J60" s="17">
        <v>0</v>
      </c>
      <c r="K60" s="17">
        <v>0</v>
      </c>
      <c r="L60" s="46">
        <f t="shared" si="14"/>
        <v>226651.37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310564.41</v>
      </c>
      <c r="K62" s="17">
        <v>0</v>
      </c>
      <c r="L62" s="46">
        <f t="shared" si="14"/>
        <v>310564.41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277953.99</v>
      </c>
      <c r="L63" s="46">
        <f t="shared" si="14"/>
        <v>277953.99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225950.99</v>
      </c>
      <c r="L64" s="46">
        <f t="shared" si="14"/>
        <v>225950.99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254227.29</v>
      </c>
      <c r="J67" s="54">
        <v>0</v>
      </c>
      <c r="K67" s="54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2020-06-16T21:33:04Z</dcterms:modified>
  <cp:category/>
  <cp:version/>
  <cp:contentType/>
  <cp:contentStatus/>
</cp:coreProperties>
</file>